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Leonard\Desktop\Retraite finalisation Plan QD\"/>
    </mc:Choice>
  </mc:AlternateContent>
  <bookViews>
    <workbookView xWindow="0" yWindow="0" windowWidth="13305" windowHeight="4410"/>
  </bookViews>
  <sheets>
    <sheet name="Activités par Domaine 21_9_ 17" sheetId="12" r:id="rId1"/>
    <sheet name="Activités financées par le RSS2" sheetId="13" r:id="rId2"/>
    <sheet name="Travaux de groupe planifica (2" sheetId="3" state="hidden" r:id="rId3"/>
  </sheets>
  <definedNames>
    <definedName name="_xlnm.Print_Area" localSheetId="0">'Activités par Domaine 21_9_ 17'!$A$2:$J$24</definedName>
    <definedName name="_xlnm.Print_Area" localSheetId="2">'Travaux de groupe planifica (2'!$A$2:$J$28</definedName>
  </definedNames>
  <calcPr calcId="152511" concurrentCalc="0"/>
</workbook>
</file>

<file path=xl/calcChain.xml><?xml version="1.0" encoding="utf-8"?>
<calcChain xmlns="http://schemas.openxmlformats.org/spreadsheetml/2006/main">
  <c r="V22" i="12" l="1"/>
  <c r="W15" i="12"/>
  <c r="W13" i="12"/>
  <c r="U26" i="12"/>
  <c r="T26" i="12"/>
  <c r="W25" i="12"/>
  <c r="W12" i="12"/>
  <c r="U12" i="12"/>
  <c r="T12" i="12"/>
  <c r="W9" i="12"/>
  <c r="C11" i="13"/>
  <c r="D11" i="13"/>
  <c r="B11" i="13"/>
  <c r="V8" i="12"/>
  <c r="W8" i="12"/>
  <c r="AB8" i="12"/>
  <c r="AC8" i="12"/>
  <c r="T10" i="12"/>
  <c r="U10" i="12"/>
  <c r="V10" i="12"/>
  <c r="Y10" i="12"/>
  <c r="AB10" i="12"/>
  <c r="AC10" i="12"/>
  <c r="V11" i="12"/>
  <c r="AB11" i="12"/>
  <c r="AC11" i="12"/>
  <c r="V14" i="12"/>
  <c r="AB14" i="12"/>
  <c r="AC14" i="12"/>
  <c r="V16" i="12"/>
  <c r="AB16" i="12"/>
  <c r="AC16" i="12"/>
  <c r="V17" i="12"/>
  <c r="AB17" i="12"/>
  <c r="AC17" i="12"/>
  <c r="V18" i="12"/>
  <c r="AB18" i="12"/>
  <c r="AC18" i="12"/>
  <c r="T20" i="12"/>
  <c r="V20" i="12"/>
  <c r="Z20" i="12"/>
  <c r="AB20" i="12"/>
  <c r="AC20" i="12"/>
  <c r="V21" i="12"/>
  <c r="AB21" i="12"/>
  <c r="AC21" i="12"/>
  <c r="V23" i="12"/>
  <c r="AB23" i="12"/>
  <c r="AC23" i="12"/>
  <c r="V24" i="12"/>
  <c r="AB24" i="12"/>
  <c r="AC24" i="12"/>
  <c r="V27" i="12"/>
  <c r="AA27" i="12"/>
  <c r="AB27" i="12"/>
  <c r="AC27" i="12"/>
  <c r="V7" i="12"/>
  <c r="W7" i="12"/>
  <c r="AB7" i="12"/>
  <c r="AC7" i="12"/>
  <c r="AB9" i="12"/>
  <c r="V9" i="12"/>
  <c r="AC9" i="12"/>
  <c r="AB12" i="12"/>
  <c r="AB13" i="12"/>
  <c r="AB15" i="12"/>
  <c r="V15" i="12"/>
  <c r="AC15" i="12"/>
  <c r="AB19" i="12"/>
  <c r="AB22" i="12"/>
  <c r="AC22" i="12"/>
  <c r="AB28" i="12"/>
  <c r="V25" i="12"/>
  <c r="AB25" i="12"/>
  <c r="AC25" i="12"/>
  <c r="V12" i="12"/>
  <c r="V13" i="12"/>
  <c r="V19" i="12"/>
  <c r="AC19" i="12"/>
  <c r="V26" i="12"/>
  <c r="AB26" i="12"/>
  <c r="AC26" i="12"/>
  <c r="V28" i="12"/>
  <c r="AC28" i="12"/>
  <c r="AC13" i="12"/>
  <c r="AC12" i="12"/>
  <c r="T29" i="12"/>
  <c r="U29" i="12"/>
  <c r="W29" i="12"/>
  <c r="X29" i="12"/>
  <c r="Y29" i="12"/>
  <c r="Z29" i="12"/>
  <c r="AA29" i="12"/>
  <c r="AB29" i="12"/>
  <c r="AC29" i="12"/>
  <c r="AD29" i="12"/>
  <c r="S29" i="12"/>
  <c r="V29" i="12"/>
</calcChain>
</file>

<file path=xl/comments1.xml><?xml version="1.0" encoding="utf-8"?>
<comments xmlns="http://schemas.openxmlformats.org/spreadsheetml/2006/main">
  <authors>
    <author>Atango</author>
    <author>Yves Alain OMGBA</author>
  </authors>
  <commentList>
    <comment ref="W9" authorId="0" shapeId="0">
      <text>
        <r>
          <rPr>
            <b/>
            <sz val="9"/>
            <color indexed="81"/>
            <rFont val="Tahoma"/>
            <family val="2"/>
          </rPr>
          <t>Atango:</t>
        </r>
        <r>
          <rPr>
            <sz val="9"/>
            <color indexed="81"/>
            <rFont val="Tahoma"/>
            <family val="2"/>
          </rPr>
          <t xml:space="preserve">
Cumul sur 3ans pour 34 DS soit 2040000 par an
Voir Budget RSS2</t>
        </r>
      </text>
    </comment>
    <comment ref="W13" authorId="0" shapeId="0">
      <text>
        <r>
          <rPr>
            <b/>
            <sz val="9"/>
            <color indexed="81"/>
            <rFont val="Tahoma"/>
            <family val="2"/>
          </rPr>
          <t>Atango:</t>
        </r>
        <r>
          <rPr>
            <sz val="9"/>
            <color indexed="81"/>
            <rFont val="Tahoma"/>
            <family val="2"/>
          </rPr>
          <t xml:space="preserve">
Financement pour 34 DS: Voir RSS2 Activité 4.1.1 et Activité 4.2.3</t>
        </r>
      </text>
    </comment>
    <comment ref="L21" authorId="1" shapeId="0">
      <text>
        <r>
          <rPr>
            <b/>
            <sz val="9"/>
            <color indexed="81"/>
            <rFont val="Tahoma"/>
            <family val="2"/>
          </rPr>
          <t>Yves Alain OMGBA:</t>
        </r>
        <r>
          <rPr>
            <sz val="9"/>
            <color indexed="81"/>
            <rFont val="Tahoma"/>
            <family val="2"/>
          </rPr>
          <t xml:space="preserve">
tenir des réunions annuelles d'actualisation/harmonisation des populations des villages/communautés </t>
        </r>
      </text>
    </comment>
    <comment ref="S24" authorId="1" shapeId="0">
      <text>
        <r>
          <rPr>
            <b/>
            <sz val="9"/>
            <color indexed="81"/>
            <rFont val="Tahoma"/>
            <family val="2"/>
          </rPr>
          <t>Yves Alain OMGBA:</t>
        </r>
        <r>
          <rPr>
            <sz val="9"/>
            <color indexed="81"/>
            <rFont val="Tahoma"/>
            <family val="2"/>
          </rPr>
          <t xml:space="preserve">
Voir budget RSS2</t>
        </r>
      </text>
    </comment>
    <comment ref="T24" authorId="1" shapeId="0">
      <text>
        <r>
          <rPr>
            <b/>
            <sz val="9"/>
            <color indexed="81"/>
            <rFont val="Tahoma"/>
            <family val="2"/>
          </rPr>
          <t>Yves Alain OMGBA:</t>
        </r>
        <r>
          <rPr>
            <sz val="9"/>
            <color indexed="81"/>
            <rFont val="Tahoma"/>
            <family val="2"/>
          </rPr>
          <t xml:space="preserve">
Voir budget RSS2</t>
        </r>
      </text>
    </comment>
    <comment ref="W25" authorId="0" shapeId="0">
      <text>
        <r>
          <rPr>
            <b/>
            <sz val="9"/>
            <color indexed="81"/>
            <rFont val="Tahoma"/>
            <family val="2"/>
          </rPr>
          <t>Atango:</t>
        </r>
        <r>
          <rPr>
            <sz val="9"/>
            <color indexed="81"/>
            <rFont val="Tahoma"/>
            <family val="2"/>
          </rPr>
          <t xml:space="preserve">
</t>
        </r>
      </text>
    </comment>
  </commentList>
</comments>
</file>

<file path=xl/sharedStrings.xml><?xml version="1.0" encoding="utf-8"?>
<sst xmlns="http://schemas.openxmlformats.org/spreadsheetml/2006/main" count="206" uniqueCount="136">
  <si>
    <t>#</t>
  </si>
  <si>
    <t>Objectifs</t>
  </si>
  <si>
    <t xml:space="preserve">Groupe N° </t>
  </si>
  <si>
    <t>Niveau de la pyramide:</t>
  </si>
  <si>
    <t>Axes/Domaines</t>
  </si>
  <si>
    <t xml:space="preserve">Système d'information du PEV et Qualité des données/Analyses FFOM </t>
  </si>
  <si>
    <t>Situation actuelle (qu'est ce qui est fait?)</t>
  </si>
  <si>
    <t>Principales Forces</t>
  </si>
  <si>
    <t>Menaces</t>
  </si>
  <si>
    <t>Opportunité</t>
  </si>
  <si>
    <t>Causes de problèmes (de B)</t>
  </si>
  <si>
    <t>Principales Faiblesses(problèmes)(B)</t>
  </si>
  <si>
    <t>Dissemination des supports/outils de collecte  à tous les niveaux</t>
  </si>
  <si>
    <t>Formation des formateurs regionaux sur le monitorage des données de vaccination</t>
  </si>
  <si>
    <t>Existence de responsable PEV au niveau de chaque region</t>
  </si>
  <si>
    <t xml:space="preserve">Existence d'une base de données de recensement </t>
  </si>
  <si>
    <t>Organisation des sessions de revue trimestrielle sur la qualité des données</t>
  </si>
  <si>
    <t>Harmonisation des données de RTA et les rapports mensuels de vaccination</t>
  </si>
  <si>
    <t>Disponibilité de  supports/outils  revisés</t>
  </si>
  <si>
    <t>Activités (à partir de l'analyse des problèmes)</t>
  </si>
  <si>
    <t>periode</t>
  </si>
  <si>
    <t>Indicateurs</t>
  </si>
  <si>
    <t>Responsables</t>
  </si>
  <si>
    <t>Assistance Technique souhaitée (O/N)</t>
  </si>
  <si>
    <t>Couts</t>
  </si>
  <si>
    <t>Source de Financement</t>
  </si>
  <si>
    <t>Total financement</t>
  </si>
  <si>
    <t>GAP</t>
  </si>
  <si>
    <t>Observations</t>
  </si>
  <si>
    <t>GAVI</t>
  </si>
  <si>
    <t>OMS</t>
  </si>
  <si>
    <t>UNICEF</t>
  </si>
  <si>
    <t>USAID</t>
  </si>
  <si>
    <t>ETAT</t>
  </si>
  <si>
    <t>TOTAL</t>
  </si>
  <si>
    <t>Solutions/actions correctrices/recommandations</t>
  </si>
  <si>
    <t>Objectives</t>
  </si>
  <si>
    <t>Solutions/corrective actions/recommendations</t>
  </si>
  <si>
    <t>Activities</t>
  </si>
  <si>
    <t>Indicators</t>
  </si>
  <si>
    <t>Responsibles</t>
  </si>
  <si>
    <t>Technical assistance needed (Y/N)</t>
  </si>
  <si>
    <t>Costs</t>
  </si>
  <si>
    <t>Source of funding</t>
  </si>
  <si>
    <t>Total funding</t>
  </si>
  <si>
    <t>WHO</t>
  </si>
  <si>
    <t>GVMT</t>
  </si>
  <si>
    <t>period</t>
  </si>
  <si>
    <t>Domain</t>
  </si>
  <si>
    <t>Level</t>
  </si>
  <si>
    <t>Problems (final Cause)</t>
  </si>
  <si>
    <t>Outils/logiciels de collecte et d'analyse des données</t>
  </si>
  <si>
    <t>Populations cibles</t>
  </si>
  <si>
    <t>Disposer des données de populations qui reflètent la réalité</t>
  </si>
  <si>
    <t>Normes et procédures de gestion des données</t>
  </si>
  <si>
    <t>S'assurer de l'utilisation des normes et procedures de gestion des données</t>
  </si>
  <si>
    <t>Archivage</t>
  </si>
  <si>
    <t>Suivi et évaluation de la qualité des donnés</t>
  </si>
  <si>
    <t>FOSA</t>
  </si>
  <si>
    <t>Régional</t>
  </si>
  <si>
    <t>Central</t>
  </si>
  <si>
    <t>PM</t>
  </si>
  <si>
    <t>Central et Régional</t>
  </si>
  <si>
    <t>Tous les niveaux</t>
  </si>
  <si>
    <t>D'ici 2019, Rendre disponible les outils intégrés pour la gestion de données à tous les niveaux de la pyramide sanitaire</t>
  </si>
  <si>
    <t>Assurer la maintenance du matériel informatique et le réseau internet dans tous les DS, UR/PEV et au GTC/PEV</t>
  </si>
  <si>
    <t xml:space="preserve">D'ici 2019, disposer d'un système d'archivage physique et électronique dans toutes les structures sanitaires  </t>
  </si>
  <si>
    <t>Pourcentage des structures sanitaires disposant d'au moins un personnel compétent en gestion des données</t>
  </si>
  <si>
    <t>Pourcentage des structures sanitaires disposant d'un système d'archivage fonctionnel</t>
  </si>
  <si>
    <t>pourcentage des activités de suivi-évaluation réalisées</t>
  </si>
  <si>
    <t>Assurer la mise en œuvre de toutes les activités de suivi-évaluation</t>
  </si>
  <si>
    <t>Pourcentage des structures de santé qui utilisent les outils de gestion des données</t>
  </si>
  <si>
    <t>Mettre en place un système d'archivage (evaluation, mise en place, formation et accompagnement)</t>
  </si>
  <si>
    <t>Mener des enquêtes de couverture tous les 5 ans</t>
  </si>
  <si>
    <t>DS</t>
  </si>
  <si>
    <t>Pourcentage des structures de santé qui utilisent les normes et procédures de gestion des données</t>
  </si>
  <si>
    <t>Mettre en place un système de transmission mensuelle electronique des données de vaccins et intrants</t>
  </si>
  <si>
    <t>Conduire mensuellement des visites de supervision formative des districts vers les FOSA avec administration du DQS et suivi systématique de la mise en oeuvre du plan de résolution des problème</t>
  </si>
  <si>
    <t>Conduire trimestriellement des visites de supervision formative des régions vers les districts avec administration du DQS et suivi systématique de la mise en oeuvre du plan de résolution des problème</t>
  </si>
  <si>
    <t>Conduire semestriellement des visites de supervision formative du niveau central vers les régions avec administration du DQS et suivi systématique de la mise en oeuvre du plan de résolution des problème</t>
  </si>
  <si>
    <t>Elaborer et valider les SOPs pour la gestion des données de vaccination (Recrutement consultant +atelier validation)</t>
  </si>
  <si>
    <t>Produire et disseminer les SOPs pour la gestion des données de vaccination</t>
  </si>
  <si>
    <t xml:space="preserve">Renforcer les capacités des acteurs sur l'utilisation des outils de collecte et rapportage (manuel SMI/carte de vaccination, fiche de pointage, registre, RMA, gestion stock, traçage des courbes de monitoring…) </t>
  </si>
  <si>
    <t>Organiser annuellement les ateliers de formation/recyclage des personnels des  régions sur la gestion des données et l'utilisation des outils</t>
  </si>
  <si>
    <t>Organiser annuellement des visites de suivi/maintenance des équipements informatiques dans tous les DS</t>
  </si>
  <si>
    <t xml:space="preserve">Conduire annuellement une revue documentaire de la qualité des données </t>
  </si>
  <si>
    <t>Conduire une revue approfondie de la qualité des données (DQR/DQA) tous les 3 ans</t>
  </si>
  <si>
    <t>Tenir trimestriellement des réunions de revue et validation des données de tous les DS dans chaque région</t>
  </si>
  <si>
    <t>Tenir des réunions mensuelles de revue et validation des données au niveau central et dans chaque région</t>
  </si>
  <si>
    <t>Tenir trimestriellement des réunions du ''groupe de travail qualité des données'' pour le suivi de la mise en œuvre du Plan</t>
  </si>
  <si>
    <t xml:space="preserve">Developper le module du Dashboard DHIS2 accessible par niveau avec transfert des données au format DVDMT/RIM </t>
  </si>
  <si>
    <t>Niveau de MEO</t>
  </si>
  <si>
    <t>Mener une étude sur la cohérence des données collectées  dans Les districts de santé pilote à travers l'utilsation parralèle du DVDMT et du DHIS2</t>
  </si>
  <si>
    <t>GTC-PEV</t>
  </si>
  <si>
    <t>Module DHIS 2 disponible</t>
  </si>
  <si>
    <t>Rapport de l'étude sur la cohérence du DHIS2</t>
  </si>
  <si>
    <t>Produire les utilitaires de gestion de données à tous les niveaux (RMA intégré, Registre de pointage, vaccination, mouvements de stock, receuil de surveillance, Courbes de monitoring, Tableau de bord des séances de vaccination, Manuel SMI/carte de vaccination)</t>
  </si>
  <si>
    <t>Pourcentage de structure sanitaire disposant des outils de gestion des données</t>
  </si>
  <si>
    <t>Sytème électronique de transmission des données des vaccins fonctionnel</t>
  </si>
  <si>
    <t>Pourcentage de visite de supervision menées</t>
  </si>
  <si>
    <t>Pourcentage des regions dotés d'un ordinateur complet ( imprimante et logiciels etc) et  connexion internet</t>
  </si>
  <si>
    <t>Pourcentage des acteurs formés à l'utilisation des outils de collecte et rapportage (fiche de pointage, registre, RMA,…)</t>
  </si>
  <si>
    <t>Pourcentage d'atelier de formations tenues</t>
  </si>
  <si>
    <t>Pourcentage de visite de supervisions effectuées</t>
  </si>
  <si>
    <t>Document des SOPs disponible</t>
  </si>
  <si>
    <t>Pourcentage des structures sanitaires qui disposent du document des SOPs</t>
  </si>
  <si>
    <t>Système d'archivage fonctionnel</t>
  </si>
  <si>
    <t>Pourcentage de reunions tenues</t>
  </si>
  <si>
    <t>Pourcentage de revue documentaires menées</t>
  </si>
  <si>
    <t>Pourcentage de réunions de revue et validation des données tenues</t>
  </si>
  <si>
    <t>Pourcentage de revue approfondies réalisées</t>
  </si>
  <si>
    <t>Pourcentage d'enquêtes de couverture menées</t>
  </si>
  <si>
    <t>Y</t>
  </si>
  <si>
    <t>N</t>
  </si>
  <si>
    <t>CHAI</t>
  </si>
  <si>
    <t xml:space="preserve"> formation des gestionnaires des données à l’utilisation de l’outil DHIS2 dans les 34 DS ciblés dans 3 pools de formation</t>
  </si>
  <si>
    <t>Mise à disposition des outils de collecte et de reporting des données au niveau des 34 DS ciblés</t>
  </si>
  <si>
    <t>Activités</t>
  </si>
  <si>
    <t>Le paiement des frais de la connexion internet et de la flotte téléphonique dans les 34 DS ciblés, sur 5 ans</t>
  </si>
  <si>
    <t>Appui à l’organisation des réunions trimestrielles d’analyse et de validation des données des 1779 aires de santé dans 189 DS du pays</t>
  </si>
  <si>
    <t>La formation des équipes cadre des districts aux normes de qualité des données et à la supervision avec l’outil DQS</t>
  </si>
  <si>
    <t>L’appui à l’organisation des évaluations annuelles par les pairs avec l'outil DQS au niveau District et des Aires de santé des 34 districts ciblés</t>
  </si>
  <si>
    <t>Appui à l’organisation des réunions semestrielles régionales d’analyse et de validation des données en y intégrant l'état de mise en œuvre des PRP issus des supervisions DQS dans les 34 DS ciblés</t>
  </si>
  <si>
    <t>La revue annuelle du secteur de la santé couplée au DQA ou au DQRC</t>
  </si>
  <si>
    <r>
      <t>L’évaluation des structures de santé  (</t>
    </r>
    <r>
      <rPr>
        <i/>
        <sz val="11"/>
        <color theme="1"/>
        <rFont val="Calibri"/>
        <family val="2"/>
        <scheme val="minor"/>
      </rPr>
      <t>Enquête</t>
    </r>
    <r>
      <rPr>
        <sz val="11"/>
        <color theme="1"/>
        <rFont val="Calibri"/>
        <family val="2"/>
        <scheme val="minor"/>
      </rPr>
      <t xml:space="preserve"> </t>
    </r>
    <r>
      <rPr>
        <i/>
        <sz val="11"/>
        <color theme="1"/>
        <rFont val="Calibri"/>
        <family val="2"/>
        <scheme val="minor"/>
      </rPr>
      <t>SARA)</t>
    </r>
  </si>
  <si>
    <t>Acquérir du matériel informatique (régions) avec connexion internet et flottte téléphonique (10 régions et 34 districtes de santé)</t>
  </si>
  <si>
    <t>Tenir des réunions de revue et validation des données (DS et AS) dans chaque District de santé tous les deux mois</t>
  </si>
  <si>
    <t>CIS/GTC-PEV</t>
  </si>
  <si>
    <t>DRSP</t>
  </si>
  <si>
    <t>GTC-PEV/CIS</t>
  </si>
  <si>
    <t>GTC-PEV/DSF</t>
  </si>
  <si>
    <t>URPEV</t>
  </si>
  <si>
    <t>SSD</t>
  </si>
  <si>
    <t>Tenir des réunions annuelles d'actualisation/harmonisation des populations des villages/communautés y compris les populations speciales</t>
  </si>
  <si>
    <t>CIS/GTC-PEV/INS</t>
  </si>
  <si>
    <t>CIS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</si>
</sst>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 _€_-;\-* #,##0\ _€_-;_-* &quot;-&quot;??\ _€_-;_-@_-"/>
  </numFmts>
  <fonts count="27" x14ac:knownFonts="1">
    <font>
      <sz val="11"/>
      <color theme="1"/>
      <name val="Calibri"/>
      <family val="2"/>
      <scheme val="minor"/>
    </font>
    <font>
      <sz val="11"/>
      <color theme="0"/>
      <name val="Calibri"/>
      <family val="2"/>
      <scheme val="minor"/>
    </font>
    <font>
      <b/>
      <sz val="11"/>
      <color theme="1"/>
      <name val="Calibri"/>
      <family val="2"/>
      <scheme val="minor"/>
    </font>
    <font>
      <b/>
      <sz val="18"/>
      <color theme="1"/>
      <name val="Calibri"/>
      <family val="2"/>
      <scheme val="minor"/>
    </font>
    <font>
      <b/>
      <sz val="18"/>
      <color theme="0"/>
      <name val="Calibri"/>
      <family val="2"/>
      <scheme val="minor"/>
    </font>
    <font>
      <sz val="14"/>
      <color theme="1"/>
      <name val="Calibri"/>
      <family val="2"/>
      <scheme val="minor"/>
    </font>
    <font>
      <sz val="18"/>
      <name val="Calibri"/>
      <family val="2"/>
      <scheme val="minor"/>
    </font>
    <font>
      <sz val="11"/>
      <name val="Calibri"/>
      <family val="2"/>
      <scheme val="minor"/>
    </font>
    <font>
      <b/>
      <sz val="14"/>
      <color theme="1"/>
      <name val="Calibri"/>
      <family val="2"/>
      <scheme val="minor"/>
    </font>
    <font>
      <sz val="12"/>
      <color theme="1"/>
      <name val="Calibri"/>
      <family val="2"/>
      <scheme val="minor"/>
    </font>
    <font>
      <b/>
      <sz val="10"/>
      <color rgb="FF000000"/>
      <name val="Calibri"/>
      <family val="2"/>
      <scheme val="minor"/>
    </font>
    <font>
      <b/>
      <sz val="12"/>
      <color theme="1"/>
      <name val="Calibri"/>
      <family val="2"/>
      <scheme val="minor"/>
    </font>
    <font>
      <sz val="12"/>
      <color rgb="FFFF0000"/>
      <name val="Calibri"/>
      <family val="2"/>
      <scheme val="minor"/>
    </font>
    <font>
      <b/>
      <sz val="11"/>
      <name val="Calibri"/>
      <family val="2"/>
      <scheme val="minor"/>
    </font>
    <font>
      <sz val="12"/>
      <name val="Calibri"/>
      <family val="2"/>
      <scheme val="minor"/>
    </font>
    <font>
      <b/>
      <sz val="10"/>
      <name val="Calibri"/>
      <family val="2"/>
      <scheme val="minor"/>
    </font>
    <font>
      <sz val="18"/>
      <color theme="0"/>
      <name val="Calibri"/>
      <family val="2"/>
      <scheme val="minor"/>
    </font>
    <font>
      <b/>
      <sz val="10"/>
      <color theme="1"/>
      <name val="Calibri"/>
      <family val="2"/>
      <scheme val="minor"/>
    </font>
    <font>
      <b/>
      <sz val="14"/>
      <name val="Calibri"/>
      <family val="2"/>
      <scheme val="minor"/>
    </font>
    <font>
      <sz val="9"/>
      <color indexed="81"/>
      <name val="Tahoma"/>
      <family val="2"/>
    </font>
    <font>
      <b/>
      <sz val="9"/>
      <color indexed="81"/>
      <name val="Tahoma"/>
      <family val="2"/>
    </font>
    <font>
      <sz val="12"/>
      <color rgb="FF000000"/>
      <name val="Times New Roman"/>
      <family val="1"/>
    </font>
    <font>
      <sz val="10"/>
      <name val="Arial"/>
      <family val="2"/>
    </font>
    <font>
      <sz val="11"/>
      <color theme="1"/>
      <name val="Calibri"/>
      <family val="2"/>
      <scheme val="minor"/>
    </font>
    <font>
      <sz val="11"/>
      <color rgb="FFFF0000"/>
      <name val="Calibri"/>
      <family val="2"/>
      <scheme val="minor"/>
    </font>
    <font>
      <i/>
      <sz val="11"/>
      <color theme="1"/>
      <name val="Calibri"/>
      <family val="2"/>
      <scheme val="minor"/>
    </font>
    <font>
      <sz val="12"/>
      <color rgb="FF7030A0"/>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249977111117893"/>
        <bgColor indexed="64"/>
      </patternFill>
    </fill>
    <fill>
      <patternFill patternType="solid">
        <fgColor theme="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8"/>
        <bgColor indexed="64"/>
      </patternFill>
    </fill>
    <fill>
      <patternFill patternType="solid">
        <fgColor theme="1"/>
        <bgColor indexed="64"/>
      </patternFill>
    </fill>
    <fill>
      <patternFill patternType="solid">
        <fgColor theme="0" tint="-0.499984740745262"/>
        <bgColor indexed="64"/>
      </patternFill>
    </fill>
  </fills>
  <borders count="56">
    <border>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medium">
        <color indexed="64"/>
      </top>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right style="thin">
        <color theme="3"/>
      </right>
      <top style="thin">
        <color theme="3"/>
      </top>
      <bottom style="thin">
        <color theme="3"/>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theme="3"/>
      </right>
      <top/>
      <bottom/>
      <diagonal/>
    </border>
    <border>
      <left style="thin">
        <color theme="3"/>
      </left>
      <right style="thin">
        <color theme="3"/>
      </right>
      <top style="thin">
        <color theme="3"/>
      </top>
      <bottom style="medium">
        <color indexed="64"/>
      </bottom>
      <diagonal/>
    </border>
    <border>
      <left style="thin">
        <color theme="3"/>
      </left>
      <right/>
      <top style="thin">
        <color theme="3"/>
      </top>
      <bottom style="thin">
        <color theme="3"/>
      </bottom>
      <diagonal/>
    </border>
    <border>
      <left style="thin">
        <color theme="3"/>
      </left>
      <right/>
      <top/>
      <bottom style="thin">
        <color theme="3"/>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22" fillId="0" borderId="0" applyFont="0" applyFill="0" applyBorder="0" applyAlignment="0" applyProtection="0"/>
    <xf numFmtId="164" fontId="23" fillId="0" borderId="0" applyFont="0" applyFill="0" applyBorder="0" applyAlignment="0" applyProtection="0"/>
  </cellStyleXfs>
  <cellXfs count="231">
    <xf numFmtId="0" fontId="0" fillId="0" borderId="0" xfId="0"/>
    <xf numFmtId="0" fontId="2" fillId="2" borderId="0" xfId="0" applyFont="1" applyFill="1" applyAlignment="1">
      <alignment vertical="top"/>
    </xf>
    <xf numFmtId="0" fontId="0" fillId="2" borderId="0" xfId="0" applyFill="1" applyAlignment="1">
      <alignment vertical="top"/>
    </xf>
    <xf numFmtId="0" fontId="0" fillId="3" borderId="0" xfId="0" applyFill="1" applyAlignment="1">
      <alignment vertical="top"/>
    </xf>
    <xf numFmtId="0" fontId="0" fillId="0" borderId="0" xfId="0" applyAlignment="1">
      <alignment vertical="top"/>
    </xf>
    <xf numFmtId="0" fontId="2" fillId="2" borderId="0" xfId="0" applyFont="1" applyFill="1" applyAlignment="1">
      <alignment horizontal="right" vertical="top"/>
    </xf>
    <xf numFmtId="0" fontId="2" fillId="2" borderId="0" xfId="0" applyFont="1" applyFill="1" applyAlignment="1">
      <alignment horizontal="left" vertical="top"/>
    </xf>
    <xf numFmtId="0" fontId="3" fillId="2" borderId="0" xfId="0" applyFont="1" applyFill="1" applyAlignment="1">
      <alignment vertical="top"/>
    </xf>
    <xf numFmtId="0" fontId="4" fillId="4" borderId="1" xfId="0" applyFont="1" applyFill="1" applyBorder="1" applyAlignment="1">
      <alignment horizontal="center" vertical="top" wrapText="1"/>
    </xf>
    <xf numFmtId="0" fontId="1" fillId="4" borderId="1" xfId="0" applyFont="1" applyFill="1" applyBorder="1" applyAlignment="1">
      <alignment horizontal="center" vertical="top"/>
    </xf>
    <xf numFmtId="0" fontId="1" fillId="4" borderId="2" xfId="0" applyFont="1" applyFill="1" applyBorder="1" applyAlignment="1">
      <alignment horizontal="center" vertical="top"/>
    </xf>
    <xf numFmtId="0" fontId="1" fillId="4" borderId="3" xfId="0" applyFont="1" applyFill="1" applyBorder="1" applyAlignment="1">
      <alignment horizontal="center" vertical="top" wrapText="1"/>
    </xf>
    <xf numFmtId="0" fontId="5" fillId="3" borderId="0" xfId="0" applyFont="1" applyFill="1" applyAlignment="1">
      <alignment vertical="top"/>
    </xf>
    <xf numFmtId="0" fontId="6" fillId="4" borderId="3" xfId="0" applyFont="1" applyFill="1" applyBorder="1" applyAlignment="1">
      <alignment horizontal="center" vertical="top" wrapText="1"/>
    </xf>
    <xf numFmtId="0" fontId="1" fillId="4" borderId="3" xfId="0" applyFont="1" applyFill="1" applyBorder="1" applyAlignment="1">
      <alignment horizontal="center" vertical="top"/>
    </xf>
    <xf numFmtId="0" fontId="1" fillId="4" borderId="5" xfId="0" applyFont="1" applyFill="1" applyBorder="1" applyAlignment="1">
      <alignment horizontal="center" vertical="top"/>
    </xf>
    <xf numFmtId="0" fontId="5" fillId="3" borderId="6" xfId="0" applyFont="1" applyFill="1" applyBorder="1" applyAlignment="1">
      <alignment horizontal="left" vertical="top" wrapText="1"/>
    </xf>
    <xf numFmtId="0" fontId="8" fillId="3" borderId="0" xfId="0" applyFont="1" applyFill="1" applyBorder="1" applyAlignment="1">
      <alignment horizontal="center" vertical="top" wrapText="1"/>
    </xf>
    <xf numFmtId="0" fontId="8" fillId="3" borderId="7" xfId="0" applyFont="1" applyFill="1" applyBorder="1" applyAlignment="1">
      <alignment vertical="top"/>
    </xf>
    <xf numFmtId="49" fontId="9" fillId="3" borderId="7" xfId="0" applyNumberFormat="1" applyFont="1" applyFill="1" applyBorder="1" applyAlignment="1">
      <alignment horizontal="left" vertical="top" wrapText="1"/>
    </xf>
    <xf numFmtId="49" fontId="8" fillId="3" borderId="7" xfId="0" applyNumberFormat="1" applyFont="1" applyFill="1" applyBorder="1" applyAlignment="1">
      <alignment horizontal="left" vertical="top" wrapText="1"/>
    </xf>
    <xf numFmtId="0" fontId="0" fillId="0" borderId="7" xfId="0" applyBorder="1" applyAlignment="1">
      <alignment vertical="top" wrapText="1"/>
    </xf>
    <xf numFmtId="0" fontId="8" fillId="3" borderId="0" xfId="0" applyFont="1" applyFill="1" applyBorder="1" applyAlignment="1">
      <alignment vertical="top"/>
    </xf>
    <xf numFmtId="49" fontId="0" fillId="0" borderId="7" xfId="0" applyNumberFormat="1" applyBorder="1" applyAlignment="1">
      <alignment horizontal="left" vertical="top" wrapText="1"/>
    </xf>
    <xf numFmtId="49" fontId="11" fillId="3" borderId="7" xfId="0" applyNumberFormat="1" applyFont="1" applyFill="1" applyBorder="1" applyAlignment="1">
      <alignment horizontal="left" vertical="top" wrapText="1"/>
    </xf>
    <xf numFmtId="0" fontId="0" fillId="0" borderId="11" xfId="0" applyBorder="1" applyAlignment="1">
      <alignment vertical="top" wrapText="1"/>
    </xf>
    <xf numFmtId="49" fontId="0" fillId="3" borderId="7" xfId="0" applyNumberFormat="1" applyFill="1" applyBorder="1" applyAlignment="1">
      <alignment horizontal="left" vertical="top" wrapText="1"/>
    </xf>
    <xf numFmtId="0" fontId="0" fillId="3" borderId="11" xfId="0" applyFill="1" applyBorder="1" applyAlignment="1">
      <alignment vertical="top"/>
    </xf>
    <xf numFmtId="0" fontId="0" fillId="0" borderId="0" xfId="0" applyFont="1" applyAlignment="1">
      <alignment vertical="top"/>
    </xf>
    <xf numFmtId="0" fontId="2" fillId="0" borderId="0" xfId="0" applyFont="1" applyAlignment="1">
      <alignment vertical="top"/>
    </xf>
    <xf numFmtId="0" fontId="0" fillId="7" borderId="7" xfId="0" applyFill="1" applyBorder="1" applyAlignment="1">
      <alignment horizontal="center" vertical="top" wrapText="1"/>
    </xf>
    <xf numFmtId="0" fontId="0" fillId="3" borderId="7" xfId="0" applyFill="1" applyBorder="1" applyAlignment="1">
      <alignment horizontal="center" vertical="top" wrapText="1"/>
    </xf>
    <xf numFmtId="49" fontId="0" fillId="7" borderId="7" xfId="0" applyNumberFormat="1" applyFill="1" applyBorder="1" applyAlignment="1">
      <alignment horizontal="center" vertical="top" wrapText="1"/>
    </xf>
    <xf numFmtId="49" fontId="0" fillId="3" borderId="7" xfId="0" applyNumberFormat="1" applyFill="1" applyBorder="1" applyAlignment="1">
      <alignment horizontal="center" vertical="top" wrapText="1"/>
    </xf>
    <xf numFmtId="0" fontId="0" fillId="7" borderId="7" xfId="0" applyFill="1" applyBorder="1" applyAlignment="1">
      <alignment vertical="top"/>
    </xf>
    <xf numFmtId="0" fontId="0" fillId="3" borderId="7" xfId="0" applyFill="1" applyBorder="1" applyAlignment="1">
      <alignment vertical="top"/>
    </xf>
    <xf numFmtId="49" fontId="12" fillId="3" borderId="7" xfId="0" applyNumberFormat="1" applyFont="1" applyFill="1" applyBorder="1" applyAlignment="1">
      <alignment horizontal="left" vertical="top" wrapText="1"/>
    </xf>
    <xf numFmtId="0" fontId="8" fillId="3" borderId="12" xfId="0" applyFont="1" applyFill="1" applyBorder="1" applyAlignment="1">
      <alignment vertical="top"/>
    </xf>
    <xf numFmtId="49" fontId="9" fillId="3" borderId="13" xfId="0" applyNumberFormat="1" applyFont="1" applyFill="1" applyBorder="1" applyAlignment="1">
      <alignment horizontal="left" vertical="top" wrapText="1"/>
    </xf>
    <xf numFmtId="49" fontId="8" fillId="3" borderId="13" xfId="0" applyNumberFormat="1" applyFont="1" applyFill="1" applyBorder="1" applyAlignment="1">
      <alignment horizontal="left" vertical="top" wrapText="1"/>
    </xf>
    <xf numFmtId="49" fontId="0" fillId="0" borderId="13" xfId="0" applyNumberFormat="1" applyBorder="1" applyAlignment="1">
      <alignment horizontal="left" vertical="top" wrapText="1"/>
    </xf>
    <xf numFmtId="49" fontId="0" fillId="3" borderId="13" xfId="0" applyNumberFormat="1" applyFill="1" applyBorder="1" applyAlignment="1">
      <alignment horizontal="left" vertical="top" wrapText="1"/>
    </xf>
    <xf numFmtId="0" fontId="13" fillId="8" borderId="7" xfId="0" applyFont="1" applyFill="1" applyBorder="1" applyAlignment="1">
      <alignment vertical="top"/>
    </xf>
    <xf numFmtId="0" fontId="0" fillId="0" borderId="7" xfId="0" applyBorder="1" applyAlignment="1">
      <alignment vertical="top"/>
    </xf>
    <xf numFmtId="49" fontId="5" fillId="3" borderId="13" xfId="0" applyNumberFormat="1" applyFont="1" applyFill="1" applyBorder="1" applyAlignment="1">
      <alignment horizontal="left" vertical="top" wrapText="1"/>
    </xf>
    <xf numFmtId="49" fontId="5" fillId="3" borderId="14" xfId="0" applyNumberFormat="1" applyFont="1" applyFill="1" applyBorder="1" applyAlignment="1">
      <alignment horizontal="left" vertical="top" wrapText="1"/>
    </xf>
    <xf numFmtId="49" fontId="0" fillId="0" borderId="15" xfId="0" applyNumberFormat="1" applyBorder="1" applyAlignment="1">
      <alignment horizontal="left" vertical="top" wrapText="1"/>
    </xf>
    <xf numFmtId="49" fontId="14" fillId="2" borderId="7" xfId="0" applyNumberFormat="1" applyFont="1" applyFill="1" applyBorder="1" applyAlignment="1">
      <alignment horizontal="left" vertical="top" wrapText="1"/>
    </xf>
    <xf numFmtId="49" fontId="9" fillId="2" borderId="7" xfId="0" applyNumberFormat="1" applyFont="1" applyFill="1" applyBorder="1" applyAlignment="1">
      <alignment vertical="top" wrapText="1"/>
    </xf>
    <xf numFmtId="49" fontId="8" fillId="2" borderId="7" xfId="0" applyNumberFormat="1" applyFont="1" applyFill="1" applyBorder="1" applyAlignment="1">
      <alignment horizontal="left" vertical="top" wrapText="1"/>
    </xf>
    <xf numFmtId="0" fontId="8" fillId="2" borderId="7" xfId="0" applyFont="1" applyFill="1" applyBorder="1" applyAlignment="1">
      <alignment vertical="top"/>
    </xf>
    <xf numFmtId="49" fontId="0" fillId="2" borderId="7" xfId="0" applyNumberFormat="1" applyFill="1" applyBorder="1" applyAlignment="1">
      <alignment horizontal="left" vertical="top" wrapText="1"/>
    </xf>
    <xf numFmtId="49" fontId="7" fillId="2" borderId="7" xfId="0" applyNumberFormat="1" applyFont="1" applyFill="1" applyBorder="1" applyAlignment="1">
      <alignment horizontal="left" vertical="top" wrapText="1"/>
    </xf>
    <xf numFmtId="0" fontId="0" fillId="2" borderId="7" xfId="0" applyFill="1" applyBorder="1" applyAlignment="1">
      <alignment vertical="top"/>
    </xf>
    <xf numFmtId="0" fontId="0" fillId="3" borderId="0" xfId="0" applyFill="1" applyBorder="1" applyAlignment="1">
      <alignment vertical="top"/>
    </xf>
    <xf numFmtId="0" fontId="0" fillId="0" borderId="0" xfId="0" applyBorder="1" applyAlignment="1">
      <alignment vertical="top"/>
    </xf>
    <xf numFmtId="0" fontId="5" fillId="3" borderId="0" xfId="0" applyFont="1" applyFill="1" applyBorder="1" applyAlignment="1">
      <alignment vertical="top"/>
    </xf>
    <xf numFmtId="0" fontId="7" fillId="5" borderId="3" xfId="0" applyFont="1" applyFill="1" applyBorder="1" applyAlignment="1">
      <alignment horizontal="center" vertical="top" wrapText="1"/>
    </xf>
    <xf numFmtId="0" fontId="1" fillId="4" borderId="4" xfId="0" applyFont="1" applyFill="1" applyBorder="1" applyAlignment="1">
      <alignment horizontal="center" vertical="top" wrapText="1"/>
    </xf>
    <xf numFmtId="0" fontId="10" fillId="6" borderId="10" xfId="0" applyFont="1" applyFill="1" applyBorder="1" applyAlignment="1">
      <alignment vertical="top" wrapText="1"/>
    </xf>
    <xf numFmtId="0" fontId="10" fillId="6" borderId="9" xfId="0" applyFont="1" applyFill="1" applyBorder="1" applyAlignment="1">
      <alignment vertical="top" wrapText="1"/>
    </xf>
    <xf numFmtId="49" fontId="9" fillId="2" borderId="7" xfId="0" applyNumberFormat="1" applyFont="1" applyFill="1" applyBorder="1" applyAlignment="1">
      <alignment horizontal="left" vertical="top" wrapText="1"/>
    </xf>
    <xf numFmtId="0" fontId="0" fillId="2" borderId="0" xfId="0" applyFill="1" applyAlignment="1">
      <alignment vertical="center" wrapText="1"/>
    </xf>
    <xf numFmtId="0" fontId="0" fillId="0" borderId="0" xfId="0" applyAlignment="1">
      <alignment vertical="center" wrapText="1"/>
    </xf>
    <xf numFmtId="0" fontId="0" fillId="3" borderId="0" xfId="0" applyFill="1" applyAlignment="1">
      <alignment vertical="top" wrapText="1"/>
    </xf>
    <xf numFmtId="0" fontId="5" fillId="3" borderId="32" xfId="0" applyFont="1" applyFill="1" applyBorder="1" applyAlignment="1">
      <alignment vertical="top"/>
    </xf>
    <xf numFmtId="0" fontId="8" fillId="3" borderId="32" xfId="0" applyFont="1" applyFill="1" applyBorder="1" applyAlignment="1">
      <alignment vertical="top"/>
    </xf>
    <xf numFmtId="49" fontId="9" fillId="3" borderId="32" xfId="0" applyNumberFormat="1" applyFont="1" applyFill="1" applyBorder="1" applyAlignment="1">
      <alignment horizontal="left" vertical="top" wrapText="1"/>
    </xf>
    <xf numFmtId="0" fontId="5" fillId="3" borderId="32" xfId="0" applyFont="1" applyFill="1" applyBorder="1" applyAlignment="1">
      <alignment vertical="center" wrapText="1"/>
    </xf>
    <xf numFmtId="49" fontId="9" fillId="3" borderId="32" xfId="0" applyNumberFormat="1" applyFont="1" applyFill="1" applyBorder="1" applyAlignment="1">
      <alignment vertical="top" wrapText="1"/>
    </xf>
    <xf numFmtId="49" fontId="8" fillId="3" borderId="32" xfId="0" applyNumberFormat="1" applyFont="1" applyFill="1" applyBorder="1" applyAlignment="1">
      <alignment horizontal="left" vertical="top" wrapText="1"/>
    </xf>
    <xf numFmtId="49" fontId="0" fillId="3" borderId="32" xfId="0" applyNumberFormat="1" applyFill="1" applyBorder="1" applyAlignment="1">
      <alignment horizontal="left" vertical="top" wrapText="1"/>
    </xf>
    <xf numFmtId="49" fontId="5" fillId="3" borderId="32" xfId="0" applyNumberFormat="1" applyFont="1" applyFill="1" applyBorder="1" applyAlignment="1">
      <alignment horizontal="left" vertical="center" wrapText="1"/>
    </xf>
    <xf numFmtId="49" fontId="14" fillId="3" borderId="32" xfId="0" applyNumberFormat="1" applyFont="1" applyFill="1" applyBorder="1" applyAlignment="1">
      <alignment horizontal="left" vertical="top" wrapText="1"/>
    </xf>
    <xf numFmtId="49" fontId="5" fillId="3" borderId="32" xfId="0" applyNumberFormat="1" applyFont="1" applyFill="1" applyBorder="1" applyAlignment="1">
      <alignment vertical="center" wrapText="1"/>
    </xf>
    <xf numFmtId="0" fontId="0" fillId="0" borderId="32" xfId="0" applyBorder="1" applyAlignment="1">
      <alignment vertical="top"/>
    </xf>
    <xf numFmtId="0" fontId="0" fillId="3" borderId="32" xfId="0" applyFill="1" applyBorder="1" applyAlignment="1">
      <alignment vertical="center" wrapText="1"/>
    </xf>
    <xf numFmtId="0" fontId="0" fillId="0" borderId="32" xfId="0" applyBorder="1" applyAlignment="1">
      <alignment vertical="center" wrapText="1"/>
    </xf>
    <xf numFmtId="0" fontId="8" fillId="3" borderId="35" xfId="0" applyFont="1" applyFill="1" applyBorder="1" applyAlignment="1">
      <alignment vertical="top"/>
    </xf>
    <xf numFmtId="0" fontId="0" fillId="3" borderId="35" xfId="0" applyFill="1" applyBorder="1" applyAlignment="1">
      <alignment vertical="top" wrapText="1"/>
    </xf>
    <xf numFmtId="0" fontId="0" fillId="0" borderId="35" xfId="0" applyBorder="1" applyAlignment="1">
      <alignment vertical="top"/>
    </xf>
    <xf numFmtId="0" fontId="0" fillId="0" borderId="0" xfId="0" applyBorder="1" applyAlignment="1">
      <alignment vertical="top" wrapText="1"/>
    </xf>
    <xf numFmtId="0" fontId="8" fillId="3" borderId="43" xfId="0" applyFont="1" applyFill="1" applyBorder="1" applyAlignment="1">
      <alignment vertical="center" wrapText="1"/>
    </xf>
    <xf numFmtId="0" fontId="1" fillId="4" borderId="4" xfId="0" applyFont="1" applyFill="1" applyBorder="1" applyAlignment="1">
      <alignment horizontal="center" vertical="top" wrapText="1"/>
    </xf>
    <xf numFmtId="0" fontId="7" fillId="5" borderId="7" xfId="0" applyFont="1" applyFill="1" applyBorder="1" applyAlignment="1">
      <alignment horizontal="center" vertical="top" wrapText="1"/>
    </xf>
    <xf numFmtId="0" fontId="0" fillId="3" borderId="32" xfId="0" applyFill="1" applyBorder="1" applyAlignment="1">
      <alignment vertical="center"/>
    </xf>
    <xf numFmtId="0" fontId="0" fillId="3" borderId="32" xfId="0" applyFill="1" applyBorder="1" applyAlignment="1">
      <alignment horizontal="left" vertical="center"/>
    </xf>
    <xf numFmtId="0" fontId="0" fillId="3" borderId="32" xfId="0" applyFill="1" applyBorder="1" applyAlignment="1">
      <alignment horizontal="left" vertical="center" wrapText="1"/>
    </xf>
    <xf numFmtId="0" fontId="1" fillId="4" borderId="7" xfId="0" applyFont="1" applyFill="1" applyBorder="1" applyAlignment="1">
      <alignment horizontal="center" vertical="top" wrapText="1"/>
    </xf>
    <xf numFmtId="0" fontId="1" fillId="4" borderId="5" xfId="0" applyFont="1" applyFill="1" applyBorder="1" applyAlignment="1">
      <alignment horizontal="center" vertical="top" wrapText="1"/>
    </xf>
    <xf numFmtId="0" fontId="8" fillId="3" borderId="27" xfId="0" applyFont="1" applyFill="1" applyBorder="1" applyAlignment="1">
      <alignment vertical="center" wrapText="1"/>
    </xf>
    <xf numFmtId="0" fontId="8" fillId="3" borderId="53" xfId="0" applyFont="1" applyFill="1" applyBorder="1" applyAlignment="1">
      <alignment vertical="center" wrapText="1"/>
    </xf>
    <xf numFmtId="0" fontId="8" fillId="3" borderId="54" xfId="0" applyFont="1" applyFill="1" applyBorder="1" applyAlignment="1">
      <alignment vertical="center" wrapText="1"/>
    </xf>
    <xf numFmtId="0" fontId="8" fillId="3" borderId="55" xfId="0" applyFont="1" applyFill="1" applyBorder="1" applyAlignment="1">
      <alignment vertical="center" wrapText="1"/>
    </xf>
    <xf numFmtId="165" fontId="0" fillId="0" borderId="0" xfId="0" applyNumberFormat="1" applyBorder="1" applyAlignment="1">
      <alignment vertical="top"/>
    </xf>
    <xf numFmtId="165" fontId="0" fillId="3" borderId="32" xfId="0" applyNumberFormat="1" applyFill="1" applyBorder="1" applyAlignment="1">
      <alignment vertical="center"/>
    </xf>
    <xf numFmtId="0" fontId="0" fillId="3" borderId="0" xfId="0" applyFill="1" applyAlignment="1">
      <alignment horizontal="center" vertical="center"/>
    </xf>
    <xf numFmtId="0" fontId="0" fillId="3" borderId="32" xfId="0" applyFill="1" applyBorder="1" applyAlignment="1">
      <alignment horizontal="center" vertical="center"/>
    </xf>
    <xf numFmtId="0" fontId="0" fillId="3" borderId="7" xfId="0" applyFill="1" applyBorder="1" applyAlignment="1">
      <alignment horizontal="center" vertical="center"/>
    </xf>
    <xf numFmtId="0" fontId="0" fillId="3" borderId="46" xfId="0" applyFill="1" applyBorder="1" applyAlignment="1">
      <alignment horizontal="center" vertical="center"/>
    </xf>
    <xf numFmtId="0" fontId="0" fillId="0" borderId="0" xfId="0" applyBorder="1" applyAlignment="1">
      <alignment horizontal="center" vertical="center"/>
    </xf>
    <xf numFmtId="0" fontId="21" fillId="10" borderId="34" xfId="0" applyFont="1" applyFill="1" applyBorder="1" applyAlignment="1">
      <alignment horizontal="justify" vertical="center" wrapText="1"/>
    </xf>
    <xf numFmtId="0" fontId="1" fillId="4" borderId="2" xfId="0" applyFont="1" applyFill="1" applyBorder="1" applyAlignment="1">
      <alignment horizontal="center" vertical="top" wrapText="1"/>
    </xf>
    <xf numFmtId="165" fontId="2" fillId="3" borderId="32" xfId="0" applyNumberFormat="1" applyFont="1" applyFill="1" applyBorder="1" applyAlignment="1">
      <alignment vertical="center"/>
    </xf>
    <xf numFmtId="165" fontId="2" fillId="0" borderId="0" xfId="0" applyNumberFormat="1" applyFont="1" applyBorder="1" applyAlignment="1">
      <alignment vertical="center"/>
    </xf>
    <xf numFmtId="165" fontId="0" fillId="3" borderId="32" xfId="0" applyNumberFormat="1" applyFill="1" applyBorder="1" applyAlignment="1">
      <alignment horizontal="left" vertical="center"/>
    </xf>
    <xf numFmtId="0" fontId="7" fillId="3" borderId="32" xfId="0" applyFont="1" applyFill="1" applyBorder="1" applyAlignment="1">
      <alignment vertical="center" wrapText="1"/>
    </xf>
    <xf numFmtId="0" fontId="0" fillId="3" borderId="34" xfId="0" applyFill="1" applyBorder="1" applyAlignment="1">
      <alignment horizontal="center" vertical="center" wrapText="1"/>
    </xf>
    <xf numFmtId="49" fontId="9" fillId="3" borderId="32" xfId="0" applyNumberFormat="1" applyFont="1" applyFill="1" applyBorder="1" applyAlignment="1">
      <alignment horizontal="left" vertical="center" wrapText="1"/>
    </xf>
    <xf numFmtId="49" fontId="0" fillId="3" borderId="32" xfId="0" applyNumberFormat="1" applyFill="1" applyBorder="1" applyAlignment="1">
      <alignment horizontal="left" vertical="center" wrapText="1"/>
    </xf>
    <xf numFmtId="0" fontId="0" fillId="10" borderId="34" xfId="0" applyFill="1" applyBorder="1" applyAlignment="1">
      <alignment horizontal="center" vertical="center" wrapText="1"/>
    </xf>
    <xf numFmtId="0" fontId="13" fillId="3" borderId="32" xfId="0" applyFont="1" applyFill="1" applyBorder="1" applyAlignment="1">
      <alignment vertical="center" wrapText="1"/>
    </xf>
    <xf numFmtId="0" fontId="0" fillId="10" borderId="32" xfId="0" applyFill="1" applyBorder="1" applyAlignment="1">
      <alignment horizontal="center" vertical="center" wrapText="1"/>
    </xf>
    <xf numFmtId="0" fontId="7" fillId="3" borderId="44" xfId="0" applyFont="1" applyFill="1" applyBorder="1" applyAlignment="1">
      <alignment vertical="center" wrapText="1"/>
    </xf>
    <xf numFmtId="0" fontId="0" fillId="10" borderId="32" xfId="0" applyFill="1" applyBorder="1" applyAlignment="1">
      <alignment vertical="center" wrapText="1"/>
    </xf>
    <xf numFmtId="0" fontId="0" fillId="10" borderId="32" xfId="0" applyFill="1" applyBorder="1" applyAlignment="1">
      <alignment vertical="center"/>
    </xf>
    <xf numFmtId="0" fontId="0" fillId="3" borderId="45" xfId="0" applyFill="1" applyBorder="1" applyAlignment="1">
      <alignment vertical="center" wrapText="1"/>
    </xf>
    <xf numFmtId="0" fontId="0" fillId="3" borderId="7" xfId="0" applyFill="1" applyBorder="1" applyAlignment="1">
      <alignment vertical="center" wrapText="1"/>
    </xf>
    <xf numFmtId="0" fontId="0" fillId="3" borderId="34" xfId="0" applyFill="1" applyBorder="1" applyAlignment="1">
      <alignment vertical="center" wrapText="1"/>
    </xf>
    <xf numFmtId="0" fontId="7" fillId="3" borderId="33" xfId="0" applyFont="1" applyFill="1" applyBorder="1" applyAlignment="1">
      <alignment vertical="center" wrapText="1"/>
    </xf>
    <xf numFmtId="0" fontId="7" fillId="3" borderId="7" xfId="0" applyFont="1" applyFill="1" applyBorder="1" applyAlignment="1">
      <alignment vertical="center" wrapText="1"/>
    </xf>
    <xf numFmtId="0" fontId="0" fillId="10" borderId="35" xfId="0" applyFill="1" applyBorder="1" applyAlignment="1">
      <alignment vertical="center" wrapText="1"/>
    </xf>
    <xf numFmtId="0" fontId="7" fillId="3" borderId="34" xfId="0" applyFont="1" applyFill="1" applyBorder="1" applyAlignment="1">
      <alignment vertical="center" wrapText="1"/>
    </xf>
    <xf numFmtId="0" fontId="7" fillId="0" borderId="47" xfId="0" applyFont="1" applyBorder="1" applyAlignment="1">
      <alignment vertical="center" wrapText="1"/>
    </xf>
    <xf numFmtId="165" fontId="0" fillId="3" borderId="34" xfId="0" applyNumberFormat="1" applyFill="1" applyBorder="1" applyAlignment="1">
      <alignment vertical="center"/>
    </xf>
    <xf numFmtId="0" fontId="0" fillId="3" borderId="34" xfId="0" applyFill="1" applyBorder="1" applyAlignment="1">
      <alignment vertical="center"/>
    </xf>
    <xf numFmtId="0" fontId="2" fillId="0" borderId="7" xfId="0" applyFont="1" applyBorder="1"/>
    <xf numFmtId="0" fontId="0" fillId="0" borderId="7" xfId="0" applyBorder="1"/>
    <xf numFmtId="165" fontId="0" fillId="0" borderId="7" xfId="2" applyNumberFormat="1" applyFont="1" applyBorder="1"/>
    <xf numFmtId="165" fontId="0" fillId="0" borderId="7" xfId="0" applyNumberFormat="1" applyBorder="1"/>
    <xf numFmtId="0" fontId="2" fillId="0" borderId="7" xfId="0" applyFont="1" applyBorder="1" applyAlignment="1">
      <alignment horizontal="center"/>
    </xf>
    <xf numFmtId="165" fontId="0" fillId="0" borderId="7" xfId="2" applyNumberFormat="1" applyFont="1" applyBorder="1" applyAlignment="1">
      <alignment vertical="center"/>
    </xf>
    <xf numFmtId="0" fontId="24" fillId="0" borderId="7" xfId="0" applyFont="1" applyBorder="1"/>
    <xf numFmtId="165" fontId="24" fillId="0" borderId="7" xfId="2" applyNumberFormat="1" applyFont="1" applyBorder="1"/>
    <xf numFmtId="0" fontId="24" fillId="0" borderId="0" xfId="0" applyFont="1"/>
    <xf numFmtId="0" fontId="24" fillId="0" borderId="7" xfId="0" applyFont="1" applyBorder="1" applyAlignment="1">
      <alignment wrapText="1"/>
    </xf>
    <xf numFmtId="165" fontId="9" fillId="0" borderId="7" xfId="0" applyNumberFormat="1" applyFont="1" applyBorder="1" applyAlignment="1">
      <alignment vertical="center"/>
    </xf>
    <xf numFmtId="165" fontId="26" fillId="0" borderId="7" xfId="0" applyNumberFormat="1" applyFont="1" applyBorder="1" applyAlignment="1">
      <alignment vertical="center"/>
    </xf>
    <xf numFmtId="0" fontId="0" fillId="3" borderId="32" xfId="0" applyFont="1" applyFill="1" applyBorder="1" applyAlignment="1">
      <alignment vertical="center"/>
    </xf>
    <xf numFmtId="165" fontId="9" fillId="0" borderId="7" xfId="0" applyNumberFormat="1" applyFont="1" applyBorder="1" applyAlignment="1">
      <alignment horizontal="center" vertical="center"/>
    </xf>
    <xf numFmtId="165" fontId="0" fillId="0" borderId="0" xfId="0" applyNumberFormat="1" applyFont="1" applyBorder="1" applyAlignment="1">
      <alignment vertical="center"/>
    </xf>
    <xf numFmtId="165" fontId="0" fillId="3" borderId="32" xfId="0" applyNumberFormat="1" applyFont="1" applyFill="1" applyBorder="1" applyAlignment="1">
      <alignment vertical="center"/>
    </xf>
    <xf numFmtId="165" fontId="0" fillId="3" borderId="34" xfId="0" applyNumberFormat="1" applyFont="1" applyFill="1" applyBorder="1" applyAlignment="1">
      <alignment vertical="center"/>
    </xf>
    <xf numFmtId="165" fontId="23" fillId="0" borderId="7" xfId="2" applyNumberFormat="1" applyFont="1" applyBorder="1" applyAlignment="1">
      <alignment vertical="center"/>
    </xf>
    <xf numFmtId="0" fontId="0" fillId="3" borderId="32" xfId="0" applyFont="1" applyFill="1" applyBorder="1" applyAlignment="1">
      <alignment horizontal="left" vertical="center"/>
    </xf>
    <xf numFmtId="165" fontId="0" fillId="0" borderId="0" xfId="0" applyNumberFormat="1" applyFont="1" applyBorder="1" applyAlignment="1">
      <alignment vertical="top"/>
    </xf>
    <xf numFmtId="0" fontId="2" fillId="0" borderId="5" xfId="0" applyFont="1" applyBorder="1" applyAlignment="1">
      <alignment vertical="top"/>
    </xf>
    <xf numFmtId="0" fontId="2" fillId="0" borderId="0" xfId="0" applyFont="1" applyBorder="1" applyAlignment="1">
      <alignment vertical="top"/>
    </xf>
    <xf numFmtId="0" fontId="8" fillId="3" borderId="7" xfId="0" applyFont="1" applyFill="1" applyBorder="1" applyAlignment="1">
      <alignment vertical="center" wrapText="1"/>
    </xf>
    <xf numFmtId="0" fontId="13" fillId="3" borderId="32" xfId="0" applyFont="1" applyFill="1" applyBorder="1" applyAlignment="1">
      <alignment horizontal="center" vertical="center"/>
    </xf>
    <xf numFmtId="0" fontId="13" fillId="3" borderId="45"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45" xfId="0" applyFont="1" applyFill="1" applyBorder="1" applyAlignment="1">
      <alignment horizontal="center" vertical="center"/>
    </xf>
    <xf numFmtId="0" fontId="8" fillId="3" borderId="8"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16" fillId="9" borderId="1" xfId="0" applyFont="1" applyFill="1" applyBorder="1" applyAlignment="1">
      <alignment horizontal="center" vertical="top" wrapText="1"/>
    </xf>
    <xf numFmtId="0" fontId="16" fillId="9" borderId="3" xfId="0" applyFont="1" applyFill="1" applyBorder="1" applyAlignment="1">
      <alignment horizontal="center" vertical="top" wrapText="1"/>
    </xf>
    <xf numFmtId="0" fontId="16" fillId="4" borderId="1"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8" fillId="2" borderId="8"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8" xfId="0" applyFont="1" applyFill="1" applyBorder="1" applyAlignment="1">
      <alignment horizontal="center" vertical="top" wrapText="1"/>
    </xf>
    <xf numFmtId="0" fontId="8" fillId="2" borderId="6" xfId="0" applyFont="1" applyFill="1" applyBorder="1" applyAlignment="1">
      <alignment horizontal="center" vertical="top" wrapText="1"/>
    </xf>
    <xf numFmtId="0" fontId="18" fillId="8" borderId="12" xfId="0" applyFont="1" applyFill="1" applyBorder="1" applyAlignment="1">
      <alignment horizontal="center" vertical="top" wrapText="1"/>
    </xf>
    <xf numFmtId="0" fontId="18" fillId="8" borderId="17" xfId="0" applyFont="1" applyFill="1" applyBorder="1" applyAlignment="1">
      <alignment horizontal="center" vertical="top" wrapText="1"/>
    </xf>
    <xf numFmtId="0" fontId="16" fillId="9" borderId="20" xfId="0" applyFont="1" applyFill="1" applyBorder="1" applyAlignment="1">
      <alignment horizontal="center" vertical="top" wrapText="1"/>
    </xf>
    <xf numFmtId="0" fontId="16" fillId="9" borderId="4" xfId="0" applyFont="1" applyFill="1" applyBorder="1" applyAlignment="1">
      <alignment horizontal="center" vertical="top" wrapText="1"/>
    </xf>
    <xf numFmtId="0" fontId="1" fillId="4" borderId="7"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7" xfId="0" applyFont="1" applyFill="1" applyBorder="1" applyAlignment="1">
      <alignment horizontal="center" vertical="top" wrapText="1"/>
    </xf>
    <xf numFmtId="0" fontId="16" fillId="4" borderId="1" xfId="0" applyFont="1" applyFill="1" applyBorder="1" applyAlignment="1">
      <alignment horizontal="center" vertical="top" wrapText="1"/>
    </xf>
    <xf numFmtId="0" fontId="16" fillId="4" borderId="3" xfId="0" applyFont="1" applyFill="1" applyBorder="1" applyAlignment="1">
      <alignment horizontal="center" vertical="top" wrapText="1"/>
    </xf>
    <xf numFmtId="0" fontId="13" fillId="8" borderId="22" xfId="0" applyFont="1" applyFill="1" applyBorder="1" applyAlignment="1">
      <alignment horizontal="center" vertical="center"/>
    </xf>
    <xf numFmtId="0" fontId="13" fillId="8" borderId="23" xfId="0" applyFont="1" applyFill="1" applyBorder="1" applyAlignment="1">
      <alignment horizontal="center" vertical="center"/>
    </xf>
    <xf numFmtId="0" fontId="7" fillId="5" borderId="1" xfId="0" applyFont="1" applyFill="1" applyBorder="1" applyAlignment="1">
      <alignment horizontal="center" vertical="top" wrapText="1"/>
    </xf>
    <xf numFmtId="0" fontId="7" fillId="5" borderId="3" xfId="0" applyFont="1" applyFill="1" applyBorder="1" applyAlignment="1">
      <alignment horizontal="center" vertical="top" wrapText="1"/>
    </xf>
    <xf numFmtId="0" fontId="7" fillId="5" borderId="7" xfId="0" applyFont="1" applyFill="1" applyBorder="1" applyAlignment="1">
      <alignment horizontal="center" vertical="top" wrapText="1"/>
    </xf>
    <xf numFmtId="0" fontId="1" fillId="4" borderId="28" xfId="0" applyFont="1" applyFill="1" applyBorder="1" applyAlignment="1">
      <alignment horizontal="center" vertical="top" wrapText="1"/>
    </xf>
    <xf numFmtId="0" fontId="1" fillId="4" borderId="29" xfId="0" applyFont="1" applyFill="1" applyBorder="1" applyAlignment="1">
      <alignment horizontal="center" vertical="top" wrapText="1"/>
    </xf>
    <xf numFmtId="0" fontId="1" fillId="4" borderId="30" xfId="0" applyFont="1" applyFill="1" applyBorder="1" applyAlignment="1">
      <alignment horizontal="center" vertical="top" wrapText="1"/>
    </xf>
    <xf numFmtId="0" fontId="10" fillId="6" borderId="8" xfId="0" applyFont="1" applyFill="1" applyBorder="1" applyAlignment="1">
      <alignment vertical="top" wrapText="1"/>
    </xf>
    <xf numFmtId="0" fontId="10" fillId="6" borderId="6" xfId="0" applyFont="1" applyFill="1" applyBorder="1" applyAlignment="1">
      <alignment vertical="top" wrapText="1"/>
    </xf>
    <xf numFmtId="0" fontId="10" fillId="6" borderId="9" xfId="0" applyFont="1" applyFill="1" applyBorder="1" applyAlignment="1">
      <alignment vertical="top" wrapText="1"/>
    </xf>
    <xf numFmtId="0" fontId="10" fillId="6" borderId="12" xfId="0" applyFont="1" applyFill="1" applyBorder="1" applyAlignment="1">
      <alignment vertical="top" wrapText="1"/>
    </xf>
    <xf numFmtId="0" fontId="10" fillId="6" borderId="17" xfId="0" applyFont="1" applyFill="1" applyBorder="1" applyAlignment="1">
      <alignment vertical="top" wrapText="1"/>
    </xf>
    <xf numFmtId="0" fontId="10" fillId="6" borderId="10" xfId="0" applyFont="1" applyFill="1" applyBorder="1" applyAlignment="1">
      <alignment vertical="top" wrapText="1"/>
    </xf>
    <xf numFmtId="49" fontId="9" fillId="2" borderId="7" xfId="0" applyNumberFormat="1" applyFont="1" applyFill="1" applyBorder="1" applyAlignment="1">
      <alignment horizontal="center" vertical="top" wrapText="1"/>
    </xf>
    <xf numFmtId="0" fontId="16" fillId="9" borderId="16" xfId="0" applyFont="1" applyFill="1" applyBorder="1" applyAlignment="1">
      <alignment horizontal="center" vertical="top" wrapText="1"/>
    </xf>
    <xf numFmtId="0" fontId="13" fillId="8" borderId="22" xfId="0" applyFont="1" applyFill="1" applyBorder="1" applyAlignment="1">
      <alignment horizontal="center" vertical="top"/>
    </xf>
    <xf numFmtId="0" fontId="13" fillId="8" borderId="23" xfId="0" applyFont="1" applyFill="1" applyBorder="1" applyAlignment="1">
      <alignment horizontal="center" vertical="top"/>
    </xf>
    <xf numFmtId="0" fontId="7" fillId="5" borderId="24" xfId="0" applyFont="1" applyFill="1" applyBorder="1" applyAlignment="1">
      <alignment horizontal="center" vertical="top" wrapText="1"/>
    </xf>
    <xf numFmtId="0" fontId="7" fillId="5" borderId="25" xfId="0" applyFont="1" applyFill="1" applyBorder="1" applyAlignment="1">
      <alignment horizontal="center" vertical="top" wrapText="1"/>
    </xf>
    <xf numFmtId="0" fontId="7" fillId="5" borderId="26" xfId="0" applyFont="1" applyFill="1" applyBorder="1" applyAlignment="1">
      <alignment horizontal="center" vertical="top" wrapText="1"/>
    </xf>
    <xf numFmtId="0" fontId="16" fillId="9" borderId="21" xfId="0" applyFont="1" applyFill="1" applyBorder="1" applyAlignment="1">
      <alignment horizontal="center" vertical="top" wrapText="1"/>
    </xf>
    <xf numFmtId="49" fontId="9" fillId="2" borderId="7" xfId="0" applyNumberFormat="1" applyFont="1" applyFill="1" applyBorder="1" applyAlignment="1">
      <alignment horizontal="left" vertical="top" wrapText="1"/>
    </xf>
    <xf numFmtId="0" fontId="1" fillId="4" borderId="27" xfId="0" applyFont="1" applyFill="1" applyBorder="1" applyAlignment="1">
      <alignment horizontal="center" vertical="top" wrapText="1"/>
    </xf>
    <xf numFmtId="0" fontId="1" fillId="4" borderId="5" xfId="0" applyFont="1" applyFill="1" applyBorder="1" applyAlignment="1">
      <alignment horizontal="center" vertical="top" wrapText="1"/>
    </xf>
    <xf numFmtId="0" fontId="1" fillId="4" borderId="0" xfId="0" applyFont="1" applyFill="1" applyBorder="1" applyAlignment="1">
      <alignment horizontal="center" vertical="top" wrapText="1"/>
    </xf>
    <xf numFmtId="0" fontId="1" fillId="4" borderId="4" xfId="0" applyFont="1" applyFill="1" applyBorder="1" applyAlignment="1">
      <alignment horizontal="center" vertical="top" wrapText="1"/>
    </xf>
    <xf numFmtId="0" fontId="10" fillId="6" borderId="18" xfId="0" applyFont="1" applyFill="1" applyBorder="1" applyAlignment="1">
      <alignment horizontal="center" vertical="top" wrapText="1"/>
    </xf>
    <xf numFmtId="0" fontId="10" fillId="6" borderId="19" xfId="0" applyFont="1" applyFill="1" applyBorder="1" applyAlignment="1">
      <alignment horizontal="center" vertical="top" wrapText="1"/>
    </xf>
    <xf numFmtId="0" fontId="17" fillId="6" borderId="8" xfId="0" applyFont="1" applyFill="1" applyBorder="1" applyAlignment="1">
      <alignment vertical="center" wrapText="1"/>
    </xf>
    <xf numFmtId="0" fontId="17" fillId="6" borderId="6" xfId="0" applyFont="1" applyFill="1" applyBorder="1" applyAlignment="1">
      <alignment vertical="center" wrapText="1"/>
    </xf>
    <xf numFmtId="0" fontId="0" fillId="2" borderId="7" xfId="0" applyFill="1" applyBorder="1" applyAlignment="1">
      <alignment horizontal="left" vertical="center"/>
    </xf>
    <xf numFmtId="0" fontId="15" fillId="6" borderId="8" xfId="0" applyFont="1" applyFill="1" applyBorder="1" applyAlignment="1">
      <alignment vertical="top" wrapText="1"/>
    </xf>
    <xf numFmtId="0" fontId="15" fillId="6" borderId="9" xfId="0" applyFont="1" applyFill="1" applyBorder="1" applyAlignment="1">
      <alignment vertical="top" wrapText="1"/>
    </xf>
    <xf numFmtId="0" fontId="21" fillId="0" borderId="34" xfId="0" applyFont="1" applyFill="1" applyBorder="1" applyAlignment="1">
      <alignment horizontal="justify" vertical="center" wrapText="1"/>
    </xf>
    <xf numFmtId="0" fontId="0" fillId="0" borderId="32" xfId="0" applyFill="1" applyBorder="1" applyAlignment="1">
      <alignment vertical="center" wrapText="1"/>
    </xf>
  </cellXfs>
  <cellStyles count="3">
    <cellStyle name="Comma 2" xfId="1"/>
    <cellStyle name="Millier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K88"/>
  <sheetViews>
    <sheetView tabSelected="1" zoomScale="80" zoomScaleNormal="80" zoomScaleSheetLayoutView="100" workbookViewId="0">
      <pane xSplit="1" ySplit="6" topLeftCell="C7" activePane="bottomRight" state="frozen"/>
      <selection pane="topRight" activeCell="B1" sqref="B1"/>
      <selection pane="bottomLeft" activeCell="A9" sqref="A9"/>
      <selection pane="bottomRight" activeCell="S26" sqref="S26"/>
    </sheetView>
  </sheetViews>
  <sheetFormatPr baseColWidth="10" defaultColWidth="11.42578125" defaultRowHeight="15" x14ac:dyDescent="0.25"/>
  <cols>
    <col min="1" max="1" width="18.140625" style="29" customWidth="1"/>
    <col min="2" max="3" width="32" style="29" customWidth="1"/>
    <col min="4" max="4" width="18.5703125" style="4" hidden="1" customWidth="1"/>
    <col min="5" max="5" width="53.5703125" style="4" hidden="1" customWidth="1"/>
    <col min="6" max="6" width="54.140625" style="4" hidden="1" customWidth="1"/>
    <col min="7" max="7" width="47.28515625" style="4" hidden="1" customWidth="1"/>
    <col min="8" max="8" width="52.85546875" style="63" hidden="1" customWidth="1"/>
    <col min="9" max="9" width="46" style="4" hidden="1" customWidth="1"/>
    <col min="10" max="10" width="46.140625" style="4" hidden="1" customWidth="1"/>
    <col min="11" max="11" width="10.85546875" style="3" customWidth="1"/>
    <col min="12" max="12" width="36.7109375" style="64" customWidth="1"/>
    <col min="13" max="13" width="6.7109375" style="64" customWidth="1"/>
    <col min="14" max="15" width="6.7109375" style="3" customWidth="1"/>
    <col min="16" max="16" width="26.28515625" style="3" customWidth="1"/>
    <col min="17" max="17" width="12.85546875" style="64" customWidth="1"/>
    <col min="18" max="18" width="12.140625" style="96" customWidth="1"/>
    <col min="19" max="19" width="17.5703125" style="3" customWidth="1"/>
    <col min="20" max="20" width="17.42578125" style="3" customWidth="1"/>
    <col min="21" max="21" width="17.140625" style="3" customWidth="1"/>
    <col min="22" max="22" width="17" style="3" customWidth="1"/>
    <col min="23" max="23" width="14.85546875" style="3" customWidth="1"/>
    <col min="24" max="24" width="11.42578125" style="3" customWidth="1"/>
    <col min="25" max="25" width="15.28515625" style="3" customWidth="1"/>
    <col min="26" max="26" width="13" style="3" customWidth="1"/>
    <col min="27" max="27" width="15.28515625" style="3" customWidth="1"/>
    <col min="28" max="28" width="20.28515625" style="3" customWidth="1"/>
    <col min="29" max="29" width="18.85546875" style="3" customWidth="1"/>
    <col min="30" max="30" width="11.85546875" style="3" customWidth="1"/>
    <col min="31" max="31" width="13.7109375" style="3" customWidth="1"/>
    <col min="32" max="36" width="11.42578125" style="3" customWidth="1"/>
    <col min="37" max="37" width="11.42578125" style="54" customWidth="1"/>
    <col min="38" max="252" width="9.140625" style="55" customWidth="1"/>
    <col min="253" max="16384" width="11.42578125" style="55"/>
  </cols>
  <sheetData>
    <row r="1" spans="1:36" ht="3" customHeight="1" x14ac:dyDescent="0.25">
      <c r="A1" s="1"/>
      <c r="B1" s="1"/>
      <c r="C1" s="1"/>
      <c r="D1" s="2"/>
      <c r="E1" s="2"/>
      <c r="F1" s="2"/>
      <c r="G1" s="2"/>
      <c r="H1" s="62"/>
      <c r="I1" s="2"/>
      <c r="J1" s="2"/>
    </row>
    <row r="2" spans="1:36" ht="3.75" customHeight="1" x14ac:dyDescent="0.25">
      <c r="A2" s="5" t="s">
        <v>2</v>
      </c>
      <c r="B2" s="6"/>
      <c r="C2" s="6"/>
      <c r="D2" s="2"/>
      <c r="E2" s="7" t="s">
        <v>5</v>
      </c>
      <c r="F2" s="2"/>
      <c r="G2" s="2"/>
      <c r="H2" s="62"/>
      <c r="I2" s="2"/>
      <c r="J2" s="2"/>
    </row>
    <row r="3" spans="1:36" s="54" customFormat="1" ht="1.5" customHeight="1" x14ac:dyDescent="0.25">
      <c r="A3" s="5" t="s">
        <v>49</v>
      </c>
      <c r="B3" s="1"/>
      <c r="C3" s="1"/>
      <c r="D3" s="2"/>
      <c r="E3" s="2"/>
      <c r="F3" s="2"/>
      <c r="G3" s="2"/>
      <c r="H3" s="62"/>
      <c r="I3" s="2"/>
      <c r="J3" s="2"/>
      <c r="K3" s="3"/>
      <c r="L3" s="64"/>
      <c r="M3" s="64"/>
      <c r="N3" s="3"/>
      <c r="O3" s="3"/>
      <c r="P3" s="3"/>
      <c r="Q3" s="64"/>
      <c r="R3" s="96"/>
      <c r="S3" s="3"/>
      <c r="T3" s="3"/>
      <c r="U3" s="3"/>
      <c r="V3" s="3"/>
      <c r="W3" s="3"/>
      <c r="X3" s="3"/>
      <c r="Y3" s="3"/>
      <c r="Z3" s="3"/>
      <c r="AA3" s="3"/>
      <c r="AB3" s="3"/>
      <c r="AC3" s="3"/>
      <c r="AD3" s="3"/>
      <c r="AE3" s="3"/>
      <c r="AF3" s="3"/>
      <c r="AG3" s="3"/>
      <c r="AH3" s="3"/>
      <c r="AI3" s="3"/>
      <c r="AJ3" s="3"/>
    </row>
    <row r="4" spans="1:36" s="54" customFormat="1" ht="3" customHeight="1" thickBot="1" x14ac:dyDescent="0.3">
      <c r="A4" s="1"/>
      <c r="B4" s="1"/>
      <c r="C4" s="1"/>
      <c r="D4" s="2"/>
      <c r="E4" s="2"/>
      <c r="F4" s="2"/>
      <c r="G4" s="2"/>
      <c r="H4" s="62"/>
      <c r="I4" s="2"/>
      <c r="J4" s="2"/>
      <c r="K4" s="3"/>
      <c r="L4" s="64"/>
      <c r="M4" s="64"/>
      <c r="N4" s="3"/>
      <c r="O4" s="3"/>
      <c r="P4" s="3"/>
      <c r="Q4" s="64"/>
      <c r="R4" s="96"/>
      <c r="S4" s="3"/>
      <c r="T4" s="3"/>
      <c r="U4" s="3"/>
      <c r="V4" s="3"/>
      <c r="W4" s="3"/>
      <c r="X4" s="3"/>
      <c r="Y4" s="3"/>
      <c r="Z4" s="3"/>
      <c r="AA4" s="3"/>
      <c r="AB4" s="3"/>
      <c r="AC4" s="3"/>
      <c r="AD4" s="3"/>
      <c r="AE4" s="3"/>
      <c r="AF4" s="3"/>
      <c r="AG4" s="3"/>
      <c r="AH4" s="3"/>
      <c r="AI4" s="3"/>
      <c r="AJ4" s="3"/>
    </row>
    <row r="5" spans="1:36" s="56" customFormat="1" ht="30.75" customHeight="1" x14ac:dyDescent="0.25">
      <c r="A5" s="182" t="s">
        <v>48</v>
      </c>
      <c r="B5" s="184" t="s">
        <v>36</v>
      </c>
      <c r="C5" s="184" t="s">
        <v>39</v>
      </c>
      <c r="D5" s="186" t="s">
        <v>0</v>
      </c>
      <c r="E5" s="188" t="s">
        <v>7</v>
      </c>
      <c r="F5" s="178" t="s">
        <v>9</v>
      </c>
      <c r="G5" s="178" t="s">
        <v>8</v>
      </c>
      <c r="H5" s="180" t="s">
        <v>50</v>
      </c>
      <c r="I5" s="8" t="s">
        <v>37</v>
      </c>
      <c r="J5" s="193" t="s">
        <v>6</v>
      </c>
      <c r="K5" s="195" t="s">
        <v>0</v>
      </c>
      <c r="L5" s="197" t="s">
        <v>38</v>
      </c>
      <c r="M5" s="199" t="s">
        <v>47</v>
      </c>
      <c r="N5" s="199"/>
      <c r="O5" s="199"/>
      <c r="P5" s="9" t="s">
        <v>39</v>
      </c>
      <c r="Q5" s="102" t="s">
        <v>40</v>
      </c>
      <c r="R5" s="190" t="s">
        <v>41</v>
      </c>
      <c r="S5" s="192" t="s">
        <v>42</v>
      </c>
      <c r="T5" s="192"/>
      <c r="U5" s="192"/>
      <c r="V5" s="192"/>
      <c r="W5" s="192" t="s">
        <v>43</v>
      </c>
      <c r="X5" s="192"/>
      <c r="Y5" s="192"/>
      <c r="Z5" s="192"/>
      <c r="AA5" s="192"/>
      <c r="AB5" s="88" t="s">
        <v>44</v>
      </c>
      <c r="AC5" s="83" t="s">
        <v>27</v>
      </c>
      <c r="AD5" s="11" t="s">
        <v>28</v>
      </c>
      <c r="AE5" s="11" t="s">
        <v>91</v>
      </c>
      <c r="AF5" s="12"/>
      <c r="AG5" s="12"/>
      <c r="AH5" s="12"/>
      <c r="AI5" s="12"/>
      <c r="AJ5" s="12"/>
    </row>
    <row r="6" spans="1:36" s="56" customFormat="1" ht="18.75" customHeight="1" thickBot="1" x14ac:dyDescent="0.3">
      <c r="A6" s="183"/>
      <c r="B6" s="185"/>
      <c r="C6" s="185"/>
      <c r="D6" s="187"/>
      <c r="E6" s="189"/>
      <c r="F6" s="179"/>
      <c r="G6" s="179"/>
      <c r="H6" s="181"/>
      <c r="I6" s="13"/>
      <c r="J6" s="194"/>
      <c r="K6" s="196"/>
      <c r="L6" s="198"/>
      <c r="M6" s="84">
        <v>2017</v>
      </c>
      <c r="N6" s="84">
        <v>2018</v>
      </c>
      <c r="O6" s="84">
        <v>2019</v>
      </c>
      <c r="P6" s="14"/>
      <c r="Q6" s="89"/>
      <c r="R6" s="191"/>
      <c r="S6" s="11">
        <v>2017</v>
      </c>
      <c r="T6" s="11">
        <v>2018</v>
      </c>
      <c r="U6" s="11">
        <v>2019</v>
      </c>
      <c r="V6" s="11" t="s">
        <v>34</v>
      </c>
      <c r="W6" s="88" t="s">
        <v>29</v>
      </c>
      <c r="X6" s="88" t="s">
        <v>45</v>
      </c>
      <c r="Y6" s="88" t="s">
        <v>31</v>
      </c>
      <c r="Z6" s="88" t="s">
        <v>114</v>
      </c>
      <c r="AA6" s="88" t="s">
        <v>46</v>
      </c>
      <c r="AB6" s="88"/>
      <c r="AC6" s="11"/>
      <c r="AD6" s="11"/>
      <c r="AE6" s="11"/>
      <c r="AF6" s="12"/>
      <c r="AG6" s="12"/>
      <c r="AH6" s="12"/>
      <c r="AI6" s="12"/>
      <c r="AJ6" s="12"/>
    </row>
    <row r="7" spans="1:36" s="56" customFormat="1" ht="60" x14ac:dyDescent="0.25">
      <c r="A7" s="173" t="s">
        <v>51</v>
      </c>
      <c r="B7" s="174" t="s">
        <v>64</v>
      </c>
      <c r="C7" s="176" t="s">
        <v>71</v>
      </c>
      <c r="D7" s="78"/>
      <c r="E7" s="65"/>
      <c r="F7" s="73"/>
      <c r="G7" s="67"/>
      <c r="H7" s="74"/>
      <c r="I7" s="69"/>
      <c r="J7" s="70"/>
      <c r="K7" s="149">
        <v>1</v>
      </c>
      <c r="L7" s="106" t="s">
        <v>90</v>
      </c>
      <c r="M7" s="101"/>
      <c r="N7" s="107"/>
      <c r="O7" s="107"/>
      <c r="P7" s="108" t="s">
        <v>94</v>
      </c>
      <c r="Q7" s="109" t="s">
        <v>127</v>
      </c>
      <c r="R7" s="97" t="s">
        <v>112</v>
      </c>
      <c r="S7" s="136">
        <v>9800000</v>
      </c>
      <c r="T7" s="136"/>
      <c r="U7" s="136"/>
      <c r="V7" s="103">
        <f>SUM(S7:U7)</f>
        <v>9800000</v>
      </c>
      <c r="W7" s="142">
        <f>+V7</f>
        <v>9800000</v>
      </c>
      <c r="X7" s="125"/>
      <c r="Y7" s="125"/>
      <c r="Z7" s="125"/>
      <c r="AA7" s="125"/>
      <c r="AB7" s="124">
        <f>SUM(W7:AA7)</f>
        <v>9800000</v>
      </c>
      <c r="AC7" s="95">
        <f>+V7-AB7</f>
        <v>0</v>
      </c>
      <c r="AD7" s="87"/>
      <c r="AE7" s="87" t="s">
        <v>60</v>
      </c>
      <c r="AF7" s="12"/>
      <c r="AG7" s="12"/>
      <c r="AH7" s="12"/>
      <c r="AI7" s="12"/>
      <c r="AJ7" s="12"/>
    </row>
    <row r="8" spans="1:36" s="56" customFormat="1" ht="60" x14ac:dyDescent="0.25">
      <c r="A8" s="162"/>
      <c r="B8" s="164"/>
      <c r="C8" s="165"/>
      <c r="D8" s="78"/>
      <c r="E8" s="65"/>
      <c r="F8" s="73"/>
      <c r="G8" s="67"/>
      <c r="H8" s="74"/>
      <c r="I8" s="69"/>
      <c r="J8" s="70"/>
      <c r="K8" s="149">
        <v>2</v>
      </c>
      <c r="L8" s="106" t="s">
        <v>92</v>
      </c>
      <c r="M8" s="229"/>
      <c r="N8" s="110"/>
      <c r="O8" s="107"/>
      <c r="P8" s="108" t="s">
        <v>95</v>
      </c>
      <c r="Q8" s="109" t="s">
        <v>127</v>
      </c>
      <c r="R8" s="97" t="s">
        <v>112</v>
      </c>
      <c r="S8" s="136"/>
      <c r="T8" s="136">
        <v>4600000</v>
      </c>
      <c r="U8" s="136"/>
      <c r="V8" s="103">
        <f t="shared" ref="V8:V28" si="0">SUM(S8:U8)</f>
        <v>4600000</v>
      </c>
      <c r="W8" s="141">
        <f>+V8</f>
        <v>4600000</v>
      </c>
      <c r="X8" s="85"/>
      <c r="Y8" s="85"/>
      <c r="Z8" s="85"/>
      <c r="AA8" s="85"/>
      <c r="AB8" s="95">
        <f t="shared" ref="AB8:AB28" si="1">SUM(W8:AA8)</f>
        <v>4600000</v>
      </c>
      <c r="AC8" s="95">
        <f t="shared" ref="AC8:AC28" si="2">+V8-AB8</f>
        <v>0</v>
      </c>
      <c r="AD8" s="87"/>
      <c r="AE8" s="87" t="s">
        <v>74</v>
      </c>
      <c r="AF8" s="12"/>
      <c r="AG8" s="12"/>
      <c r="AH8" s="12"/>
      <c r="AI8" s="12"/>
      <c r="AJ8" s="12"/>
    </row>
    <row r="9" spans="1:36" s="56" customFormat="1" ht="120" x14ac:dyDescent="0.25">
      <c r="A9" s="162"/>
      <c r="B9" s="164"/>
      <c r="C9" s="165"/>
      <c r="D9" s="78"/>
      <c r="E9" s="65"/>
      <c r="F9" s="73"/>
      <c r="G9" s="67"/>
      <c r="H9" s="74"/>
      <c r="I9" s="69"/>
      <c r="J9" s="70"/>
      <c r="K9" s="149">
        <v>3</v>
      </c>
      <c r="L9" s="106" t="s">
        <v>96</v>
      </c>
      <c r="M9" s="111"/>
      <c r="N9" s="112"/>
      <c r="O9" s="112"/>
      <c r="P9" s="87" t="s">
        <v>97</v>
      </c>
      <c r="Q9" s="109" t="s">
        <v>93</v>
      </c>
      <c r="R9" s="97" t="s">
        <v>113</v>
      </c>
      <c r="S9" s="136"/>
      <c r="T9" s="136">
        <v>272431500</v>
      </c>
      <c r="U9" s="136">
        <v>272431500</v>
      </c>
      <c r="V9" s="103">
        <f t="shared" si="0"/>
        <v>544863000</v>
      </c>
      <c r="W9" s="143">
        <f>2040000*3</f>
        <v>6120000</v>
      </c>
      <c r="X9" s="85"/>
      <c r="Y9" s="85"/>
      <c r="Z9" s="85"/>
      <c r="AA9" s="85"/>
      <c r="AB9" s="95">
        <f t="shared" si="1"/>
        <v>6120000</v>
      </c>
      <c r="AC9" s="95">
        <f t="shared" si="2"/>
        <v>538743000</v>
      </c>
      <c r="AD9" s="87"/>
      <c r="AE9" s="87" t="s">
        <v>60</v>
      </c>
      <c r="AF9" s="12"/>
      <c r="AG9" s="12"/>
      <c r="AH9" s="12"/>
      <c r="AI9" s="12"/>
      <c r="AJ9" s="12"/>
    </row>
    <row r="10" spans="1:36" s="56" customFormat="1" ht="45.75" thickBot="1" x14ac:dyDescent="0.3">
      <c r="A10" s="163"/>
      <c r="B10" s="175"/>
      <c r="C10" s="177"/>
      <c r="D10" s="78"/>
      <c r="E10" s="65"/>
      <c r="F10" s="73"/>
      <c r="G10" s="67"/>
      <c r="H10" s="74"/>
      <c r="I10" s="69"/>
      <c r="J10" s="70"/>
      <c r="K10" s="149">
        <v>4</v>
      </c>
      <c r="L10" s="113" t="s">
        <v>76</v>
      </c>
      <c r="M10" s="114"/>
      <c r="N10" s="115"/>
      <c r="O10" s="115"/>
      <c r="P10" s="76" t="s">
        <v>98</v>
      </c>
      <c r="Q10" s="76" t="s">
        <v>93</v>
      </c>
      <c r="R10" s="97" t="s">
        <v>112</v>
      </c>
      <c r="S10" s="136">
        <v>38970000</v>
      </c>
      <c r="T10" s="137">
        <f>15170000+38970000*2</f>
        <v>93110000</v>
      </c>
      <c r="U10" s="137">
        <f>15170000*2+38970000*2</f>
        <v>108280000</v>
      </c>
      <c r="V10" s="103">
        <f t="shared" si="0"/>
        <v>240360000</v>
      </c>
      <c r="W10" s="138"/>
      <c r="X10" s="85"/>
      <c r="Y10" s="95">
        <f>+V10</f>
        <v>240360000</v>
      </c>
      <c r="Z10" s="85"/>
      <c r="AA10" s="85"/>
      <c r="AB10" s="95">
        <f t="shared" si="1"/>
        <v>240360000</v>
      </c>
      <c r="AC10" s="95">
        <f t="shared" si="2"/>
        <v>0</v>
      </c>
      <c r="AD10" s="86"/>
      <c r="AE10" s="86" t="s">
        <v>60</v>
      </c>
      <c r="AF10" s="12"/>
      <c r="AG10" s="12"/>
      <c r="AH10" s="12"/>
      <c r="AI10" s="12"/>
      <c r="AJ10" s="12"/>
    </row>
    <row r="11" spans="1:36" s="22" customFormat="1" ht="45" x14ac:dyDescent="0.25">
      <c r="A11" s="162"/>
      <c r="B11" s="164"/>
      <c r="C11" s="165"/>
      <c r="D11" s="79"/>
      <c r="E11" s="67"/>
      <c r="F11" s="66"/>
      <c r="G11" s="66"/>
      <c r="H11" s="74"/>
      <c r="I11" s="69"/>
      <c r="J11" s="70"/>
      <c r="K11" s="149">
        <v>5</v>
      </c>
      <c r="L11" s="106" t="s">
        <v>84</v>
      </c>
      <c r="M11" s="76"/>
      <c r="N11" s="115"/>
      <c r="O11" s="115"/>
      <c r="P11" s="116" t="s">
        <v>99</v>
      </c>
      <c r="Q11" s="117" t="s">
        <v>128</v>
      </c>
      <c r="R11" s="98" t="s">
        <v>113</v>
      </c>
      <c r="S11" s="136"/>
      <c r="T11" s="136">
        <v>50085000</v>
      </c>
      <c r="U11" s="138"/>
      <c r="V11" s="103">
        <f t="shared" si="0"/>
        <v>50085000</v>
      </c>
      <c r="W11" s="138"/>
      <c r="X11" s="85"/>
      <c r="Y11" s="85"/>
      <c r="Z11" s="85"/>
      <c r="AA11" s="85"/>
      <c r="AB11" s="95">
        <f t="shared" si="1"/>
        <v>0</v>
      </c>
      <c r="AC11" s="95">
        <f t="shared" si="2"/>
        <v>50085000</v>
      </c>
      <c r="AD11" s="86"/>
      <c r="AE11" s="86" t="s">
        <v>74</v>
      </c>
    </row>
    <row r="12" spans="1:36" s="22" customFormat="1" ht="75" x14ac:dyDescent="0.25">
      <c r="A12" s="162"/>
      <c r="B12" s="164"/>
      <c r="C12" s="165"/>
      <c r="D12" s="79"/>
      <c r="E12" s="67"/>
      <c r="F12" s="66"/>
      <c r="G12" s="66"/>
      <c r="H12" s="74"/>
      <c r="I12" s="69"/>
      <c r="J12" s="70"/>
      <c r="K12" s="149">
        <v>6</v>
      </c>
      <c r="L12" s="106" t="s">
        <v>125</v>
      </c>
      <c r="M12" s="76"/>
      <c r="N12" s="115"/>
      <c r="O12" s="115"/>
      <c r="P12" s="76" t="s">
        <v>100</v>
      </c>
      <c r="Q12" s="118" t="s">
        <v>129</v>
      </c>
      <c r="R12" s="99" t="s">
        <v>113</v>
      </c>
      <c r="S12" s="136"/>
      <c r="T12" s="136">
        <f>15500000+6120000</f>
        <v>21620000</v>
      </c>
      <c r="U12" s="136">
        <f>3000000+6120000</f>
        <v>9120000</v>
      </c>
      <c r="V12" s="103">
        <f t="shared" si="0"/>
        <v>30740000</v>
      </c>
      <c r="W12" s="136">
        <f>6120000*2</f>
        <v>12240000</v>
      </c>
      <c r="X12" s="85"/>
      <c r="Y12" s="85"/>
      <c r="Z12" s="85"/>
      <c r="AA12" s="85"/>
      <c r="AB12" s="95">
        <f t="shared" si="1"/>
        <v>12240000</v>
      </c>
      <c r="AC12" s="95">
        <f t="shared" si="2"/>
        <v>18500000</v>
      </c>
      <c r="AD12" s="86"/>
      <c r="AE12" s="86" t="s">
        <v>74</v>
      </c>
    </row>
    <row r="13" spans="1:36" s="22" customFormat="1" ht="108" customHeight="1" x14ac:dyDescent="0.25">
      <c r="A13" s="162"/>
      <c r="B13" s="166" t="s">
        <v>65</v>
      </c>
      <c r="C13" s="168" t="s">
        <v>67</v>
      </c>
      <c r="D13" s="79"/>
      <c r="E13" s="67"/>
      <c r="F13" s="66"/>
      <c r="G13" s="66"/>
      <c r="H13" s="74"/>
      <c r="I13" s="69"/>
      <c r="J13" s="70"/>
      <c r="K13" s="149">
        <v>7</v>
      </c>
      <c r="L13" s="106" t="s">
        <v>82</v>
      </c>
      <c r="M13" s="76"/>
      <c r="N13" s="115"/>
      <c r="O13" s="115"/>
      <c r="P13" s="76" t="s">
        <v>101</v>
      </c>
      <c r="Q13" s="76" t="s">
        <v>130</v>
      </c>
      <c r="R13" s="97" t="s">
        <v>113</v>
      </c>
      <c r="S13" s="136"/>
      <c r="T13" s="136">
        <v>56184000</v>
      </c>
      <c r="U13" s="136">
        <v>56184000</v>
      </c>
      <c r="V13" s="103">
        <f t="shared" si="0"/>
        <v>112368000</v>
      </c>
      <c r="W13" s="143">
        <f>44385000+14950000</f>
        <v>59335000</v>
      </c>
      <c r="X13" s="85"/>
      <c r="Y13" s="85"/>
      <c r="Z13" s="85"/>
      <c r="AA13" s="85"/>
      <c r="AB13" s="95">
        <f t="shared" si="1"/>
        <v>59335000</v>
      </c>
      <c r="AC13" s="95">
        <f t="shared" si="2"/>
        <v>53033000</v>
      </c>
      <c r="AD13" s="86"/>
      <c r="AE13" s="86" t="s">
        <v>60</v>
      </c>
    </row>
    <row r="14" spans="1:36" s="22" customFormat="1" ht="60" x14ac:dyDescent="0.25">
      <c r="A14" s="162"/>
      <c r="B14" s="164"/>
      <c r="C14" s="165"/>
      <c r="D14" s="79"/>
      <c r="E14" s="67"/>
      <c r="F14" s="66"/>
      <c r="G14" s="66"/>
      <c r="H14" s="74"/>
      <c r="I14" s="69"/>
      <c r="J14" s="70"/>
      <c r="K14" s="149">
        <v>8</v>
      </c>
      <c r="L14" s="106" t="s">
        <v>83</v>
      </c>
      <c r="M14" s="76"/>
      <c r="N14" s="115"/>
      <c r="O14" s="115"/>
      <c r="P14" s="76" t="s">
        <v>102</v>
      </c>
      <c r="Q14" s="76" t="s">
        <v>93</v>
      </c>
      <c r="R14" s="97" t="s">
        <v>113</v>
      </c>
      <c r="S14" s="136"/>
      <c r="T14" s="136">
        <v>15199000</v>
      </c>
      <c r="U14" s="136">
        <v>15199000</v>
      </c>
      <c r="V14" s="103">
        <f t="shared" si="0"/>
        <v>30398000</v>
      </c>
      <c r="W14" s="138"/>
      <c r="X14" s="85"/>
      <c r="Y14" s="85"/>
      <c r="Z14" s="85"/>
      <c r="AA14" s="85"/>
      <c r="AB14" s="95">
        <f t="shared" si="1"/>
        <v>0</v>
      </c>
      <c r="AC14" s="95">
        <f t="shared" si="2"/>
        <v>30398000</v>
      </c>
      <c r="AD14" s="86"/>
      <c r="AE14" s="86" t="s">
        <v>60</v>
      </c>
    </row>
    <row r="15" spans="1:36" s="22" customFormat="1" ht="90" x14ac:dyDescent="0.25">
      <c r="A15" s="162"/>
      <c r="B15" s="164"/>
      <c r="C15" s="165"/>
      <c r="D15" s="79"/>
      <c r="E15" s="67"/>
      <c r="F15" s="66"/>
      <c r="G15" s="66"/>
      <c r="H15" s="74"/>
      <c r="I15" s="69"/>
      <c r="J15" s="70"/>
      <c r="K15" s="149">
        <v>9</v>
      </c>
      <c r="L15" s="106" t="s">
        <v>77</v>
      </c>
      <c r="M15" s="230"/>
      <c r="N15" s="115"/>
      <c r="O15" s="115"/>
      <c r="P15" s="76" t="s">
        <v>103</v>
      </c>
      <c r="Q15" s="76" t="s">
        <v>132</v>
      </c>
      <c r="R15" s="97" t="s">
        <v>113</v>
      </c>
      <c r="S15" s="136"/>
      <c r="T15" s="136">
        <v>48175000</v>
      </c>
      <c r="U15" s="136">
        <v>48175000</v>
      </c>
      <c r="V15" s="103">
        <f t="shared" si="0"/>
        <v>96350000</v>
      </c>
      <c r="W15" s="141">
        <f>11160000*2</f>
        <v>22320000</v>
      </c>
      <c r="X15" s="85"/>
      <c r="Y15" s="85"/>
      <c r="Z15" s="85"/>
      <c r="AA15" s="85"/>
      <c r="AB15" s="95">
        <f t="shared" si="1"/>
        <v>22320000</v>
      </c>
      <c r="AC15" s="95">
        <f t="shared" si="2"/>
        <v>74030000</v>
      </c>
      <c r="AD15" s="86"/>
      <c r="AE15" s="86" t="s">
        <v>58</v>
      </c>
      <c r="AF15" s="3"/>
      <c r="AG15" s="3"/>
      <c r="AH15" s="3"/>
      <c r="AI15" s="3"/>
      <c r="AJ15" s="3"/>
    </row>
    <row r="16" spans="1:36" s="22" customFormat="1" ht="90" x14ac:dyDescent="0.25">
      <c r="A16" s="162"/>
      <c r="B16" s="164"/>
      <c r="C16" s="165"/>
      <c r="D16" s="79"/>
      <c r="E16" s="67"/>
      <c r="F16" s="66"/>
      <c r="G16" s="66"/>
      <c r="H16" s="74"/>
      <c r="I16" s="69"/>
      <c r="J16" s="70"/>
      <c r="K16" s="149">
        <v>10</v>
      </c>
      <c r="L16" s="106" t="s">
        <v>78</v>
      </c>
      <c r="M16" s="76"/>
      <c r="N16" s="115"/>
      <c r="O16" s="115"/>
      <c r="P16" s="76" t="s">
        <v>103</v>
      </c>
      <c r="Q16" s="76" t="s">
        <v>131</v>
      </c>
      <c r="R16" s="97" t="s">
        <v>113</v>
      </c>
      <c r="S16" s="136"/>
      <c r="T16" s="136">
        <v>11743000</v>
      </c>
      <c r="U16" s="136">
        <v>11743000</v>
      </c>
      <c r="V16" s="103">
        <f t="shared" si="0"/>
        <v>23486000</v>
      </c>
      <c r="W16" s="138"/>
      <c r="X16" s="85"/>
      <c r="Y16" s="85"/>
      <c r="Z16" s="85"/>
      <c r="AA16" s="85"/>
      <c r="AB16" s="95">
        <f t="shared" si="1"/>
        <v>0</v>
      </c>
      <c r="AC16" s="95">
        <f t="shared" si="2"/>
        <v>23486000</v>
      </c>
      <c r="AD16" s="86"/>
      <c r="AE16" s="86" t="s">
        <v>74</v>
      </c>
      <c r="AF16" s="3"/>
      <c r="AG16" s="3"/>
      <c r="AH16" s="3"/>
      <c r="AI16" s="3"/>
      <c r="AJ16" s="3"/>
    </row>
    <row r="17" spans="1:37" s="22" customFormat="1" ht="90.75" thickBot="1" x14ac:dyDescent="0.3">
      <c r="A17" s="163"/>
      <c r="B17" s="167"/>
      <c r="C17" s="169"/>
      <c r="D17" s="79"/>
      <c r="E17" s="67"/>
      <c r="F17" s="66"/>
      <c r="G17" s="66"/>
      <c r="H17" s="74"/>
      <c r="I17" s="69"/>
      <c r="J17" s="70"/>
      <c r="K17" s="149">
        <v>11</v>
      </c>
      <c r="L17" s="106" t="s">
        <v>79</v>
      </c>
      <c r="M17" s="76"/>
      <c r="N17" s="115"/>
      <c r="O17" s="115"/>
      <c r="P17" s="76" t="s">
        <v>103</v>
      </c>
      <c r="Q17" s="76" t="s">
        <v>93</v>
      </c>
      <c r="R17" s="97" t="s">
        <v>113</v>
      </c>
      <c r="S17" s="136"/>
      <c r="T17" s="136">
        <v>8309500</v>
      </c>
      <c r="U17" s="136">
        <v>8309500</v>
      </c>
      <c r="V17" s="103">
        <f t="shared" si="0"/>
        <v>16619000</v>
      </c>
      <c r="W17" s="138"/>
      <c r="X17" s="85"/>
      <c r="Y17" s="85"/>
      <c r="Z17" s="85"/>
      <c r="AA17" s="85"/>
      <c r="AB17" s="95">
        <f t="shared" si="1"/>
        <v>0</v>
      </c>
      <c r="AC17" s="95">
        <f t="shared" si="2"/>
        <v>16619000</v>
      </c>
      <c r="AD17" s="86"/>
      <c r="AE17" s="86" t="s">
        <v>59</v>
      </c>
      <c r="AF17" s="3"/>
      <c r="AG17" s="3"/>
      <c r="AH17" s="3"/>
      <c r="AI17" s="3"/>
      <c r="AJ17" s="3"/>
    </row>
    <row r="18" spans="1:37" s="22" customFormat="1" ht="60" x14ac:dyDescent="0.25">
      <c r="A18" s="170" t="s">
        <v>54</v>
      </c>
      <c r="B18" s="172" t="s">
        <v>55</v>
      </c>
      <c r="C18" s="172" t="s">
        <v>75</v>
      </c>
      <c r="D18" s="79"/>
      <c r="E18" s="67"/>
      <c r="F18" s="66"/>
      <c r="G18" s="66"/>
      <c r="H18" s="74"/>
      <c r="I18" s="69"/>
      <c r="J18" s="70"/>
      <c r="K18" s="149">
        <v>12</v>
      </c>
      <c r="L18" s="106" t="s">
        <v>80</v>
      </c>
      <c r="M18" s="76"/>
      <c r="N18" s="115"/>
      <c r="O18" s="85"/>
      <c r="P18" s="76" t="s">
        <v>104</v>
      </c>
      <c r="Q18" s="76" t="s">
        <v>129</v>
      </c>
      <c r="R18" s="97" t="s">
        <v>112</v>
      </c>
      <c r="S18" s="136"/>
      <c r="T18" s="136">
        <v>13260000</v>
      </c>
      <c r="U18" s="138"/>
      <c r="V18" s="103">
        <f t="shared" si="0"/>
        <v>13260000</v>
      </c>
      <c r="W18" s="138"/>
      <c r="X18" s="85"/>
      <c r="Y18" s="85"/>
      <c r="Z18" s="85"/>
      <c r="AA18" s="85"/>
      <c r="AB18" s="95">
        <f t="shared" si="1"/>
        <v>0</v>
      </c>
      <c r="AC18" s="95">
        <f t="shared" si="2"/>
        <v>13260000</v>
      </c>
      <c r="AD18" s="86"/>
      <c r="AE18" s="86" t="s">
        <v>60</v>
      </c>
    </row>
    <row r="19" spans="1:37" s="22" customFormat="1" ht="45" x14ac:dyDescent="0.25">
      <c r="A19" s="171"/>
      <c r="B19" s="166"/>
      <c r="C19" s="166"/>
      <c r="D19" s="79"/>
      <c r="E19" s="67"/>
      <c r="F19" s="66"/>
      <c r="G19" s="66"/>
      <c r="H19" s="74"/>
      <c r="I19" s="69"/>
      <c r="J19" s="70"/>
      <c r="K19" s="149">
        <v>13</v>
      </c>
      <c r="L19" s="119" t="s">
        <v>81</v>
      </c>
      <c r="M19" s="76"/>
      <c r="N19" s="85"/>
      <c r="O19" s="115"/>
      <c r="P19" s="76" t="s">
        <v>105</v>
      </c>
      <c r="Q19" s="76" t="s">
        <v>93</v>
      </c>
      <c r="R19" s="97" t="s">
        <v>113</v>
      </c>
      <c r="S19" s="136"/>
      <c r="T19" s="136"/>
      <c r="U19" s="136">
        <v>45080000</v>
      </c>
      <c r="V19" s="103">
        <f t="shared" si="0"/>
        <v>45080000</v>
      </c>
      <c r="W19" s="138"/>
      <c r="X19" s="85"/>
      <c r="Y19" s="85"/>
      <c r="Z19" s="85"/>
      <c r="AA19" s="85"/>
      <c r="AB19" s="95">
        <f t="shared" si="1"/>
        <v>0</v>
      </c>
      <c r="AC19" s="95">
        <f t="shared" si="2"/>
        <v>45080000</v>
      </c>
      <c r="AD19" s="86"/>
      <c r="AE19" s="87" t="s">
        <v>63</v>
      </c>
    </row>
    <row r="20" spans="1:37" s="22" customFormat="1" ht="66.75" customHeight="1" thickBot="1" x14ac:dyDescent="0.3">
      <c r="A20" s="90" t="s">
        <v>56</v>
      </c>
      <c r="B20" s="90" t="s">
        <v>66</v>
      </c>
      <c r="C20" s="90" t="s">
        <v>68</v>
      </c>
      <c r="D20" s="79"/>
      <c r="E20" s="67"/>
      <c r="F20" s="66"/>
      <c r="G20" s="66"/>
      <c r="H20" s="68"/>
      <c r="I20" s="69"/>
      <c r="J20" s="70"/>
      <c r="K20" s="150">
        <v>14</v>
      </c>
      <c r="L20" s="120" t="s">
        <v>72</v>
      </c>
      <c r="M20" s="115"/>
      <c r="N20" s="115"/>
      <c r="O20" s="85"/>
      <c r="P20" s="76" t="s">
        <v>106</v>
      </c>
      <c r="Q20" s="87" t="s">
        <v>93</v>
      </c>
      <c r="R20" s="97" t="s">
        <v>112</v>
      </c>
      <c r="S20" s="136">
        <v>5000000</v>
      </c>
      <c r="T20" s="136">
        <f>18673500-5000000</f>
        <v>13673500</v>
      </c>
      <c r="U20" s="136"/>
      <c r="V20" s="103">
        <f t="shared" si="0"/>
        <v>18673500</v>
      </c>
      <c r="W20" s="144"/>
      <c r="X20" s="86"/>
      <c r="Y20" s="86"/>
      <c r="Z20" s="105">
        <f>+S20</f>
        <v>5000000</v>
      </c>
      <c r="AA20" s="86"/>
      <c r="AB20" s="95">
        <f t="shared" si="1"/>
        <v>5000000</v>
      </c>
      <c r="AC20" s="95">
        <f t="shared" si="2"/>
        <v>13673500</v>
      </c>
      <c r="AD20" s="86"/>
      <c r="AE20" s="87" t="s">
        <v>63</v>
      </c>
    </row>
    <row r="21" spans="1:37" s="22" customFormat="1" ht="60.75" thickBot="1" x14ac:dyDescent="0.3">
      <c r="A21" s="91" t="s">
        <v>52</v>
      </c>
      <c r="B21" s="92" t="s">
        <v>53</v>
      </c>
      <c r="C21" s="93"/>
      <c r="D21" s="79"/>
      <c r="E21" s="67"/>
      <c r="F21" s="66"/>
      <c r="G21" s="66"/>
      <c r="H21" s="68"/>
      <c r="I21" s="69"/>
      <c r="J21" s="70"/>
      <c r="K21" s="150">
        <v>15</v>
      </c>
      <c r="L21" s="106" t="s">
        <v>133</v>
      </c>
      <c r="M21" s="121"/>
      <c r="N21" s="115"/>
      <c r="O21" s="115"/>
      <c r="P21" s="76" t="s">
        <v>107</v>
      </c>
      <c r="Q21" s="87" t="s">
        <v>127</v>
      </c>
      <c r="R21" s="97" t="s">
        <v>113</v>
      </c>
      <c r="S21" s="136"/>
      <c r="T21" s="139" t="s">
        <v>61</v>
      </c>
      <c r="U21" s="139" t="s">
        <v>61</v>
      </c>
      <c r="V21" s="103">
        <f t="shared" si="0"/>
        <v>0</v>
      </c>
      <c r="W21" s="144"/>
      <c r="X21" s="86"/>
      <c r="Y21" s="86"/>
      <c r="Z21" s="86"/>
      <c r="AA21" s="86"/>
      <c r="AB21" s="95">
        <f t="shared" si="1"/>
        <v>0</v>
      </c>
      <c r="AC21" s="95">
        <f t="shared" si="2"/>
        <v>0</v>
      </c>
      <c r="AD21" s="86"/>
      <c r="AE21" s="87"/>
    </row>
    <row r="22" spans="1:37" s="22" customFormat="1" ht="45" x14ac:dyDescent="0.25">
      <c r="A22" s="153" t="s">
        <v>57</v>
      </c>
      <c r="B22" s="156" t="s">
        <v>70</v>
      </c>
      <c r="C22" s="159" t="s">
        <v>69</v>
      </c>
      <c r="D22" s="79"/>
      <c r="E22" s="67"/>
      <c r="F22" s="66"/>
      <c r="G22" s="66"/>
      <c r="H22" s="68"/>
      <c r="I22" s="69"/>
      <c r="J22" s="70"/>
      <c r="K22" s="150">
        <v>16</v>
      </c>
      <c r="L22" s="120" t="s">
        <v>85</v>
      </c>
      <c r="M22" s="76"/>
      <c r="N22" s="115"/>
      <c r="O22" s="115"/>
      <c r="P22" s="76" t="s">
        <v>108</v>
      </c>
      <c r="Q22" s="76" t="s">
        <v>129</v>
      </c>
      <c r="R22" s="97" t="s">
        <v>112</v>
      </c>
      <c r="S22" s="136"/>
      <c r="T22" s="136">
        <v>3940000</v>
      </c>
      <c r="U22" s="136">
        <v>3940000</v>
      </c>
      <c r="V22" s="103">
        <f t="shared" si="0"/>
        <v>7880000</v>
      </c>
      <c r="W22" s="141">
        <v>7880000</v>
      </c>
      <c r="X22" s="85"/>
      <c r="Y22" s="85"/>
      <c r="Z22" s="85"/>
      <c r="AA22" s="85"/>
      <c r="AB22" s="95">
        <f t="shared" si="1"/>
        <v>7880000</v>
      </c>
      <c r="AC22" s="95">
        <f t="shared" si="2"/>
        <v>0</v>
      </c>
      <c r="AD22" s="86"/>
      <c r="AE22" s="86" t="s">
        <v>60</v>
      </c>
    </row>
    <row r="23" spans="1:37" s="54" customFormat="1" ht="45" x14ac:dyDescent="0.25">
      <c r="A23" s="154"/>
      <c r="B23" s="157"/>
      <c r="C23" s="160"/>
      <c r="D23" s="79"/>
      <c r="E23" s="71"/>
      <c r="F23" s="71"/>
      <c r="G23" s="71"/>
      <c r="H23" s="72"/>
      <c r="I23" s="67"/>
      <c r="J23" s="67"/>
      <c r="K23" s="149">
        <v>17</v>
      </c>
      <c r="L23" s="122" t="s">
        <v>86</v>
      </c>
      <c r="M23" s="76"/>
      <c r="N23" s="85"/>
      <c r="O23" s="115"/>
      <c r="P23" s="76" t="s">
        <v>110</v>
      </c>
      <c r="Q23" s="76" t="s">
        <v>129</v>
      </c>
      <c r="R23" s="97" t="s">
        <v>112</v>
      </c>
      <c r="S23" s="136"/>
      <c r="T23" s="136"/>
      <c r="U23" s="136">
        <v>12590000</v>
      </c>
      <c r="V23" s="103">
        <f t="shared" si="0"/>
        <v>12590000</v>
      </c>
      <c r="W23" s="138"/>
      <c r="X23" s="85"/>
      <c r="Y23" s="85"/>
      <c r="Z23" s="85"/>
      <c r="AA23" s="85"/>
      <c r="AB23" s="95">
        <f t="shared" si="1"/>
        <v>0</v>
      </c>
      <c r="AC23" s="95">
        <f t="shared" si="2"/>
        <v>12590000</v>
      </c>
      <c r="AD23" s="86"/>
      <c r="AE23" s="86" t="s">
        <v>74</v>
      </c>
      <c r="AF23" s="3"/>
      <c r="AG23" s="3"/>
      <c r="AH23" s="3"/>
      <c r="AI23" s="3"/>
      <c r="AJ23" s="3"/>
    </row>
    <row r="24" spans="1:37" s="54" customFormat="1" ht="30" x14ac:dyDescent="0.25">
      <c r="A24" s="154"/>
      <c r="B24" s="157"/>
      <c r="C24" s="160"/>
      <c r="D24" s="79"/>
      <c r="E24" s="71"/>
      <c r="F24" s="71"/>
      <c r="G24" s="71"/>
      <c r="H24" s="72"/>
      <c r="I24" s="71"/>
      <c r="J24" s="71"/>
      <c r="K24" s="149">
        <v>18</v>
      </c>
      <c r="L24" s="106" t="s">
        <v>73</v>
      </c>
      <c r="M24" s="76"/>
      <c r="N24" s="115"/>
      <c r="O24" s="85"/>
      <c r="P24" s="76" t="s">
        <v>111</v>
      </c>
      <c r="Q24" s="87" t="s">
        <v>134</v>
      </c>
      <c r="R24" s="97" t="s">
        <v>112</v>
      </c>
      <c r="S24" s="136"/>
      <c r="T24" s="136">
        <v>70000000</v>
      </c>
      <c r="U24" s="136"/>
      <c r="V24" s="103">
        <f t="shared" si="0"/>
        <v>70000000</v>
      </c>
      <c r="W24" s="138"/>
      <c r="X24" s="85"/>
      <c r="Y24" s="85"/>
      <c r="Z24" s="85"/>
      <c r="AA24" s="85"/>
      <c r="AB24" s="95">
        <f t="shared" si="1"/>
        <v>0</v>
      </c>
      <c r="AC24" s="95">
        <f t="shared" si="2"/>
        <v>70000000</v>
      </c>
      <c r="AD24" s="86"/>
      <c r="AE24" s="86" t="s">
        <v>58</v>
      </c>
    </row>
    <row r="25" spans="1:37" s="3" customFormat="1" ht="56.25" customHeight="1" x14ac:dyDescent="0.25">
      <c r="A25" s="154"/>
      <c r="B25" s="157"/>
      <c r="C25" s="160"/>
      <c r="D25" s="80"/>
      <c r="E25" s="75"/>
      <c r="F25" s="75"/>
      <c r="G25" s="75"/>
      <c r="H25" s="77"/>
      <c r="I25" s="75"/>
      <c r="J25" s="75"/>
      <c r="K25" s="151">
        <v>19</v>
      </c>
      <c r="L25" s="106" t="s">
        <v>126</v>
      </c>
      <c r="M25" s="114"/>
      <c r="N25" s="115"/>
      <c r="O25" s="115"/>
      <c r="P25" s="76" t="s">
        <v>109</v>
      </c>
      <c r="Q25" s="76" t="s">
        <v>131</v>
      </c>
      <c r="R25" s="97" t="s">
        <v>113</v>
      </c>
      <c r="S25" s="136"/>
      <c r="T25" s="136">
        <v>177170000</v>
      </c>
      <c r="U25" s="136">
        <v>177170000</v>
      </c>
      <c r="V25" s="103">
        <f>SUM(S25:U25)</f>
        <v>354340000</v>
      </c>
      <c r="W25" s="143">
        <f>118130000*2</f>
        <v>236260000</v>
      </c>
      <c r="X25" s="85"/>
      <c r="Y25" s="131"/>
      <c r="Z25" s="85"/>
      <c r="AA25" s="95"/>
      <c r="AB25" s="95">
        <f t="shared" si="1"/>
        <v>236260000</v>
      </c>
      <c r="AC25" s="95">
        <f t="shared" si="2"/>
        <v>118080000</v>
      </c>
      <c r="AD25" s="86"/>
      <c r="AE25" s="86" t="s">
        <v>59</v>
      </c>
      <c r="AK25" s="54"/>
    </row>
    <row r="26" spans="1:37" s="3" customFormat="1" ht="64.5" customHeight="1" x14ac:dyDescent="0.25">
      <c r="A26" s="154"/>
      <c r="B26" s="157"/>
      <c r="C26" s="160"/>
      <c r="D26" s="80"/>
      <c r="E26" s="75"/>
      <c r="F26" s="75"/>
      <c r="G26" s="75"/>
      <c r="H26" s="77"/>
      <c r="I26" s="75"/>
      <c r="J26" s="75"/>
      <c r="K26" s="151">
        <v>20</v>
      </c>
      <c r="L26" s="106" t="s">
        <v>87</v>
      </c>
      <c r="M26" s="114"/>
      <c r="N26" s="115"/>
      <c r="O26" s="115"/>
      <c r="P26" s="76" t="s">
        <v>109</v>
      </c>
      <c r="Q26" s="76" t="s">
        <v>131</v>
      </c>
      <c r="R26" s="97" t="s">
        <v>113</v>
      </c>
      <c r="S26" s="136"/>
      <c r="T26" s="136">
        <f>55880000*4</f>
        <v>223520000</v>
      </c>
      <c r="U26" s="136">
        <f>55880000*4</f>
        <v>223520000</v>
      </c>
      <c r="V26" s="103">
        <f t="shared" si="0"/>
        <v>447040000</v>
      </c>
      <c r="W26" s="143">
        <v>111714313</v>
      </c>
      <c r="X26" s="85"/>
      <c r="Y26" s="85"/>
      <c r="Z26" s="85"/>
      <c r="AA26" s="95"/>
      <c r="AB26" s="95">
        <f t="shared" si="1"/>
        <v>111714313</v>
      </c>
      <c r="AC26" s="95">
        <f t="shared" si="2"/>
        <v>335325687</v>
      </c>
      <c r="AD26" s="86"/>
      <c r="AE26" s="86" t="s">
        <v>59</v>
      </c>
      <c r="AK26" s="54"/>
    </row>
    <row r="27" spans="1:37" s="3" customFormat="1" ht="64.5" customHeight="1" thickBot="1" x14ac:dyDescent="0.3">
      <c r="A27" s="154"/>
      <c r="B27" s="157"/>
      <c r="C27" s="160"/>
      <c r="D27" s="80"/>
      <c r="E27" s="75"/>
      <c r="F27" s="75"/>
      <c r="G27" s="75"/>
      <c r="H27" s="77"/>
      <c r="I27" s="75"/>
      <c r="J27" s="75"/>
      <c r="K27" s="151">
        <v>21</v>
      </c>
      <c r="L27" s="119" t="s">
        <v>88</v>
      </c>
      <c r="M27" s="114"/>
      <c r="N27" s="115"/>
      <c r="O27" s="115"/>
      <c r="P27" s="76" t="s">
        <v>109</v>
      </c>
      <c r="Q27" s="76" t="s">
        <v>93</v>
      </c>
      <c r="R27" s="97" t="s">
        <v>113</v>
      </c>
      <c r="S27" s="136">
        <v>3000000</v>
      </c>
      <c r="T27" s="136">
        <v>3000000</v>
      </c>
      <c r="U27" s="136">
        <v>3000000</v>
      </c>
      <c r="V27" s="103">
        <f t="shared" si="0"/>
        <v>9000000</v>
      </c>
      <c r="W27" s="138"/>
      <c r="X27" s="85"/>
      <c r="Y27" s="85"/>
      <c r="Z27" s="85"/>
      <c r="AA27" s="95">
        <f>+V27</f>
        <v>9000000</v>
      </c>
      <c r="AB27" s="95">
        <f t="shared" si="1"/>
        <v>9000000</v>
      </c>
      <c r="AC27" s="95">
        <f t="shared" si="2"/>
        <v>0</v>
      </c>
      <c r="AD27" s="86"/>
      <c r="AE27" s="87" t="s">
        <v>62</v>
      </c>
      <c r="AK27" s="54"/>
    </row>
    <row r="28" spans="1:37" s="3" customFormat="1" ht="60.75" thickBot="1" x14ac:dyDescent="0.3">
      <c r="A28" s="155"/>
      <c r="B28" s="158"/>
      <c r="C28" s="161"/>
      <c r="D28" s="80"/>
      <c r="E28" s="75"/>
      <c r="F28" s="75"/>
      <c r="G28" s="75"/>
      <c r="H28" s="77"/>
      <c r="I28" s="75"/>
      <c r="J28" s="75"/>
      <c r="K28" s="152">
        <v>22</v>
      </c>
      <c r="L28" s="123" t="s">
        <v>89</v>
      </c>
      <c r="M28" s="121"/>
      <c r="N28" s="115"/>
      <c r="O28" s="115"/>
      <c r="P28" s="76" t="s">
        <v>107</v>
      </c>
      <c r="Q28" s="76" t="s">
        <v>135</v>
      </c>
      <c r="R28" s="97" t="s">
        <v>113</v>
      </c>
      <c r="S28" s="139" t="s">
        <v>61</v>
      </c>
      <c r="T28" s="136">
        <v>9080000</v>
      </c>
      <c r="U28" s="136">
        <v>9080000</v>
      </c>
      <c r="V28" s="103">
        <f t="shared" si="0"/>
        <v>18160000</v>
      </c>
      <c r="W28" s="138"/>
      <c r="X28" s="85"/>
      <c r="Y28" s="85"/>
      <c r="Z28" s="85"/>
      <c r="AA28" s="85"/>
      <c r="AB28" s="95">
        <f t="shared" si="1"/>
        <v>0</v>
      </c>
      <c r="AC28" s="95">
        <f t="shared" si="2"/>
        <v>18160000</v>
      </c>
      <c r="AD28" s="86"/>
      <c r="AE28" s="86" t="s">
        <v>60</v>
      </c>
      <c r="AK28" s="54"/>
    </row>
    <row r="29" spans="1:37" s="3" customFormat="1" ht="24" customHeight="1" x14ac:dyDescent="0.25">
      <c r="A29" s="146"/>
      <c r="B29" s="147"/>
      <c r="C29" s="82"/>
      <c r="D29" s="55"/>
      <c r="E29" s="55"/>
      <c r="F29" s="4"/>
      <c r="G29" s="4"/>
      <c r="H29" s="63"/>
      <c r="I29" s="4"/>
      <c r="J29" s="4"/>
      <c r="L29" s="55"/>
      <c r="M29" s="55"/>
      <c r="N29" s="55"/>
      <c r="O29" s="55"/>
      <c r="P29" s="55"/>
      <c r="Q29" s="81"/>
      <c r="R29" s="100"/>
      <c r="S29" s="140">
        <f>SUM(S7:S28)</f>
        <v>56770000</v>
      </c>
      <c r="T29" s="140">
        <f t="shared" ref="T29:AD29" si="3">SUM(T7:T28)</f>
        <v>1095100500</v>
      </c>
      <c r="U29" s="140">
        <f t="shared" si="3"/>
        <v>1003822000</v>
      </c>
      <c r="V29" s="104">
        <f t="shared" si="3"/>
        <v>2155692500</v>
      </c>
      <c r="W29" s="145">
        <f t="shared" si="3"/>
        <v>470269313</v>
      </c>
      <c r="X29" s="94">
        <f t="shared" si="3"/>
        <v>0</v>
      </c>
      <c r="Y29" s="94">
        <f t="shared" si="3"/>
        <v>240360000</v>
      </c>
      <c r="Z29" s="94">
        <f t="shared" si="3"/>
        <v>5000000</v>
      </c>
      <c r="AA29" s="94">
        <f t="shared" si="3"/>
        <v>9000000</v>
      </c>
      <c r="AB29" s="94">
        <f t="shared" si="3"/>
        <v>724629313</v>
      </c>
      <c r="AC29" s="94">
        <f t="shared" si="3"/>
        <v>1431063187</v>
      </c>
      <c r="AD29" s="94">
        <f t="shared" si="3"/>
        <v>0</v>
      </c>
      <c r="AE29" s="55"/>
      <c r="AK29" s="54"/>
    </row>
    <row r="30" spans="1:37" s="3" customFormat="1" ht="15" customHeight="1" x14ac:dyDescent="0.25">
      <c r="A30" s="146"/>
      <c r="B30" s="147"/>
      <c r="C30" s="82"/>
      <c r="D30" s="55"/>
      <c r="E30" s="55"/>
      <c r="F30" s="4"/>
      <c r="G30" s="4"/>
      <c r="H30" s="63"/>
      <c r="I30" s="4"/>
      <c r="J30" s="4"/>
      <c r="L30" s="55"/>
      <c r="M30" s="55"/>
      <c r="N30" s="55"/>
      <c r="O30" s="55"/>
      <c r="P30" s="55"/>
      <c r="Q30" s="81"/>
      <c r="R30" s="100"/>
      <c r="S30" s="55"/>
      <c r="T30" s="55"/>
      <c r="U30" s="55"/>
      <c r="V30" s="55"/>
      <c r="W30" s="55"/>
      <c r="X30" s="55"/>
      <c r="Y30" s="55"/>
      <c r="Z30" s="55"/>
      <c r="AA30" s="55"/>
      <c r="AB30" s="55"/>
      <c r="AC30" s="55"/>
      <c r="AD30" s="55"/>
      <c r="AE30" s="55"/>
      <c r="AK30" s="54"/>
    </row>
    <row r="31" spans="1:37" s="3" customFormat="1" ht="15" customHeight="1" x14ac:dyDescent="0.25">
      <c r="A31" s="146"/>
      <c r="B31" s="147"/>
      <c r="C31" s="148"/>
      <c r="D31" s="55"/>
      <c r="E31" s="55"/>
      <c r="F31" s="4"/>
      <c r="G31" s="4"/>
      <c r="H31" s="63"/>
      <c r="I31" s="4"/>
      <c r="J31" s="4"/>
      <c r="L31" s="55"/>
      <c r="M31" s="55"/>
      <c r="N31" s="55"/>
      <c r="O31" s="55"/>
      <c r="P31" s="55"/>
      <c r="Q31" s="81"/>
      <c r="R31" s="100"/>
      <c r="S31" s="55"/>
      <c r="T31" s="55"/>
      <c r="U31" s="55"/>
      <c r="V31" s="55"/>
      <c r="W31" s="55"/>
      <c r="X31" s="55"/>
      <c r="Y31" s="55"/>
      <c r="Z31" s="55"/>
      <c r="AA31" s="55"/>
      <c r="AB31" s="55"/>
      <c r="AC31" s="55"/>
      <c r="AD31" s="55"/>
      <c r="AE31" s="55"/>
      <c r="AK31" s="54"/>
    </row>
    <row r="32" spans="1:37" s="3" customFormat="1" ht="15" customHeight="1" x14ac:dyDescent="0.25">
      <c r="A32" s="146"/>
      <c r="B32" s="147"/>
      <c r="C32" s="148"/>
      <c r="D32" s="55"/>
      <c r="E32" s="55"/>
      <c r="F32" s="4"/>
      <c r="G32" s="4"/>
      <c r="H32" s="63"/>
      <c r="I32" s="4"/>
      <c r="J32" s="4"/>
      <c r="L32" s="55"/>
      <c r="M32" s="55"/>
      <c r="N32" s="55"/>
      <c r="O32" s="55"/>
      <c r="P32" s="55"/>
      <c r="Q32" s="81"/>
      <c r="R32" s="100"/>
      <c r="S32" s="55"/>
      <c r="T32" s="55"/>
      <c r="U32" s="55"/>
      <c r="V32" s="55"/>
      <c r="W32" s="55"/>
      <c r="X32" s="55"/>
      <c r="Y32" s="55"/>
      <c r="Z32" s="55"/>
      <c r="AA32" s="55"/>
      <c r="AB32" s="55"/>
      <c r="AC32" s="55"/>
      <c r="AD32" s="55"/>
      <c r="AE32" s="55"/>
      <c r="AK32" s="54"/>
    </row>
    <row r="33" spans="1:37" s="3" customFormat="1" ht="15" customHeight="1" x14ac:dyDescent="0.25">
      <c r="A33" s="146"/>
      <c r="B33" s="147"/>
      <c r="C33" s="148"/>
      <c r="D33" s="55"/>
      <c r="E33" s="55"/>
      <c r="F33" s="4"/>
      <c r="G33" s="4"/>
      <c r="H33" s="63"/>
      <c r="I33" s="4"/>
      <c r="J33" s="4"/>
      <c r="L33" s="55"/>
      <c r="M33" s="55"/>
      <c r="N33" s="55"/>
      <c r="O33" s="55"/>
      <c r="P33" s="55"/>
      <c r="Q33" s="81"/>
      <c r="R33" s="100"/>
      <c r="S33" s="55"/>
      <c r="T33" s="55"/>
      <c r="U33" s="55"/>
      <c r="V33" s="55"/>
      <c r="W33" s="55"/>
      <c r="X33" s="55"/>
      <c r="Y33" s="55"/>
      <c r="Z33" s="55"/>
      <c r="AA33" s="55"/>
      <c r="AB33" s="55"/>
      <c r="AC33" s="55"/>
      <c r="AD33" s="55"/>
      <c r="AE33" s="55"/>
      <c r="AK33" s="54"/>
    </row>
    <row r="34" spans="1:37" s="3" customFormat="1" ht="15" customHeight="1" x14ac:dyDescent="0.25">
      <c r="A34" s="146"/>
      <c r="B34" s="147"/>
      <c r="C34" s="148"/>
      <c r="D34" s="55"/>
      <c r="E34" s="55"/>
      <c r="F34" s="4"/>
      <c r="G34" s="4"/>
      <c r="H34" s="63"/>
      <c r="I34" s="4"/>
      <c r="J34" s="4"/>
      <c r="L34" s="55"/>
      <c r="M34" s="55"/>
      <c r="N34" s="55"/>
      <c r="O34" s="55"/>
      <c r="P34" s="55"/>
      <c r="Q34" s="81"/>
      <c r="R34" s="100"/>
      <c r="S34" s="55"/>
      <c r="T34" s="55"/>
      <c r="U34" s="55"/>
      <c r="V34" s="55"/>
      <c r="W34" s="55"/>
      <c r="X34" s="55"/>
      <c r="Y34" s="55"/>
      <c r="Z34" s="55"/>
      <c r="AA34" s="55"/>
      <c r="AB34" s="55"/>
      <c r="AC34" s="55"/>
      <c r="AD34" s="55"/>
      <c r="AE34" s="55"/>
      <c r="AK34" s="54"/>
    </row>
    <row r="35" spans="1:37" s="3" customFormat="1" ht="15" customHeight="1" x14ac:dyDescent="0.25">
      <c r="A35" s="146"/>
      <c r="B35" s="147"/>
      <c r="C35" s="148"/>
      <c r="D35" s="55"/>
      <c r="E35" s="55"/>
      <c r="F35" s="4"/>
      <c r="G35" s="4"/>
      <c r="H35" s="63"/>
      <c r="I35" s="4"/>
      <c r="J35" s="4"/>
      <c r="L35" s="55"/>
      <c r="M35" s="55"/>
      <c r="N35" s="55"/>
      <c r="O35" s="55"/>
      <c r="P35" s="55"/>
      <c r="Q35" s="81"/>
      <c r="R35" s="100"/>
      <c r="S35" s="55"/>
      <c r="T35" s="55"/>
      <c r="U35" s="55"/>
      <c r="V35" s="55"/>
      <c r="W35" s="55"/>
      <c r="X35" s="55"/>
      <c r="Y35" s="55"/>
      <c r="Z35" s="55"/>
      <c r="AA35" s="55"/>
      <c r="AB35" s="55"/>
      <c r="AC35" s="55"/>
      <c r="AD35" s="55"/>
      <c r="AE35" s="55"/>
      <c r="AK35" s="54"/>
    </row>
    <row r="36" spans="1:37" s="3" customFormat="1" ht="15" customHeight="1" x14ac:dyDescent="0.25">
      <c r="A36" s="146"/>
      <c r="B36" s="147"/>
      <c r="C36" s="148"/>
      <c r="D36" s="55"/>
      <c r="E36" s="55"/>
      <c r="F36" s="4"/>
      <c r="G36" s="4"/>
      <c r="H36" s="63"/>
      <c r="I36" s="4"/>
      <c r="J36" s="4"/>
      <c r="L36" s="55"/>
      <c r="M36" s="55"/>
      <c r="N36" s="55"/>
      <c r="O36" s="55"/>
      <c r="P36" s="55"/>
      <c r="Q36" s="81"/>
      <c r="R36" s="100"/>
      <c r="S36" s="55"/>
      <c r="T36" s="55"/>
      <c r="U36" s="55"/>
      <c r="V36" s="55"/>
      <c r="W36" s="55"/>
      <c r="X36" s="55"/>
      <c r="Y36" s="55"/>
      <c r="Z36" s="55"/>
      <c r="AA36" s="55"/>
      <c r="AB36" s="55"/>
      <c r="AC36" s="55"/>
      <c r="AD36" s="55"/>
      <c r="AE36" s="55"/>
      <c r="AK36" s="54"/>
    </row>
    <row r="37" spans="1:37" s="3" customFormat="1" x14ac:dyDescent="0.25">
      <c r="A37" s="29"/>
      <c r="B37" s="29"/>
      <c r="C37" s="29"/>
      <c r="D37" s="4"/>
      <c r="E37" s="4"/>
      <c r="F37" s="4"/>
      <c r="G37" s="4"/>
      <c r="H37" s="63"/>
      <c r="I37" s="4"/>
      <c r="J37" s="4"/>
      <c r="L37" s="55"/>
      <c r="M37" s="55"/>
      <c r="N37" s="55"/>
      <c r="O37" s="55"/>
      <c r="P37" s="55"/>
      <c r="Q37" s="81"/>
      <c r="R37" s="100"/>
      <c r="S37" s="55"/>
      <c r="T37" s="55"/>
      <c r="U37" s="55"/>
      <c r="V37" s="55"/>
      <c r="W37" s="55"/>
      <c r="X37" s="55"/>
      <c r="Y37" s="55"/>
      <c r="Z37" s="55"/>
      <c r="AA37" s="55"/>
      <c r="AB37" s="55"/>
      <c r="AC37" s="55"/>
      <c r="AD37" s="55"/>
      <c r="AE37" s="55"/>
      <c r="AK37" s="54"/>
    </row>
    <row r="38" spans="1:37" s="3" customFormat="1" x14ac:dyDescent="0.25">
      <c r="A38" s="29"/>
      <c r="B38" s="29"/>
      <c r="C38" s="29"/>
      <c r="D38" s="4"/>
      <c r="E38" s="4"/>
      <c r="F38" s="4"/>
      <c r="G38" s="4"/>
      <c r="H38" s="63"/>
      <c r="I38" s="4"/>
      <c r="J38" s="4"/>
      <c r="L38" s="55"/>
      <c r="M38" s="55"/>
      <c r="N38" s="55"/>
      <c r="O38" s="55"/>
      <c r="P38" s="55"/>
      <c r="Q38" s="81"/>
      <c r="R38" s="100"/>
      <c r="S38" s="55"/>
      <c r="T38" s="55"/>
      <c r="U38" s="55"/>
      <c r="V38" s="55"/>
      <c r="W38" s="55"/>
      <c r="X38" s="55"/>
      <c r="Y38" s="55"/>
      <c r="Z38" s="55"/>
      <c r="AA38" s="55"/>
      <c r="AB38" s="55"/>
      <c r="AC38" s="55"/>
      <c r="AD38" s="55"/>
      <c r="AE38" s="55"/>
      <c r="AK38" s="54"/>
    </row>
    <row r="39" spans="1:37" s="3" customFormat="1" x14ac:dyDescent="0.25">
      <c r="A39" s="29"/>
      <c r="B39" s="29"/>
      <c r="C39" s="29"/>
      <c r="D39" s="4"/>
      <c r="E39" s="4"/>
      <c r="F39" s="4"/>
      <c r="G39" s="4"/>
      <c r="H39" s="63"/>
      <c r="I39" s="4"/>
      <c r="J39" s="4"/>
      <c r="L39" s="55"/>
      <c r="M39" s="55"/>
      <c r="N39" s="55"/>
      <c r="O39" s="55"/>
      <c r="P39" s="55"/>
      <c r="Q39" s="81"/>
      <c r="R39" s="100"/>
      <c r="S39" s="55"/>
      <c r="T39" s="55"/>
      <c r="U39" s="55"/>
      <c r="V39" s="55"/>
      <c r="W39" s="55"/>
      <c r="X39" s="55"/>
      <c r="Y39" s="55"/>
      <c r="Z39" s="55"/>
      <c r="AA39" s="55"/>
      <c r="AB39" s="55"/>
      <c r="AC39" s="55"/>
      <c r="AD39" s="55"/>
      <c r="AE39" s="55"/>
      <c r="AK39" s="54"/>
    </row>
    <row r="40" spans="1:37" s="3" customFormat="1" x14ac:dyDescent="0.25">
      <c r="A40" s="29"/>
      <c r="B40" s="29"/>
      <c r="C40" s="29"/>
      <c r="D40" s="4"/>
      <c r="E40" s="4"/>
      <c r="F40" s="4"/>
      <c r="G40" s="4"/>
      <c r="H40" s="63"/>
      <c r="I40" s="4"/>
      <c r="J40" s="4"/>
      <c r="L40" s="55"/>
      <c r="M40" s="55"/>
      <c r="N40" s="55"/>
      <c r="O40" s="55"/>
      <c r="P40" s="55"/>
      <c r="Q40" s="81"/>
      <c r="R40" s="100"/>
      <c r="S40" s="55"/>
      <c r="T40" s="55"/>
      <c r="U40" s="55"/>
      <c r="V40" s="55"/>
      <c r="W40" s="55"/>
      <c r="X40" s="55"/>
      <c r="Y40" s="55"/>
      <c r="Z40" s="55"/>
      <c r="AA40" s="55"/>
      <c r="AB40" s="55"/>
      <c r="AC40" s="55"/>
      <c r="AD40" s="55"/>
      <c r="AE40" s="55"/>
      <c r="AK40" s="54"/>
    </row>
    <row r="42" spans="1:37" s="3" customFormat="1" x14ac:dyDescent="0.25">
      <c r="A42" s="29"/>
      <c r="B42" s="29"/>
      <c r="C42" s="29"/>
      <c r="D42" s="4"/>
      <c r="E42" s="4"/>
      <c r="F42" s="4"/>
      <c r="G42" s="4"/>
      <c r="H42" s="63"/>
      <c r="I42" s="4"/>
      <c r="J42" s="4"/>
      <c r="L42" s="55"/>
      <c r="M42" s="55"/>
      <c r="N42" s="55"/>
      <c r="O42" s="55"/>
      <c r="P42" s="55"/>
      <c r="Q42" s="81"/>
      <c r="R42" s="100"/>
      <c r="S42" s="55"/>
      <c r="T42" s="55"/>
      <c r="U42" s="55"/>
      <c r="V42" s="55"/>
      <c r="W42" s="55"/>
      <c r="X42" s="55"/>
      <c r="Y42" s="55"/>
      <c r="Z42" s="55"/>
      <c r="AA42" s="55"/>
      <c r="AB42" s="55"/>
      <c r="AC42" s="55"/>
      <c r="AD42" s="55"/>
      <c r="AE42" s="55"/>
      <c r="AK42" s="54"/>
    </row>
    <row r="43" spans="1:37" s="3" customFormat="1" x14ac:dyDescent="0.25">
      <c r="A43" s="29"/>
      <c r="B43" s="29"/>
      <c r="C43" s="29"/>
      <c r="D43" s="4"/>
      <c r="E43" s="4"/>
      <c r="F43" s="4"/>
      <c r="G43" s="4"/>
      <c r="H43" s="63"/>
      <c r="I43" s="4"/>
      <c r="J43" s="4"/>
      <c r="L43" s="55"/>
      <c r="M43" s="55"/>
      <c r="N43" s="55"/>
      <c r="O43" s="55"/>
      <c r="P43" s="55"/>
      <c r="Q43" s="81"/>
      <c r="R43" s="100"/>
      <c r="S43" s="55"/>
      <c r="T43" s="55"/>
      <c r="U43" s="55"/>
      <c r="V43" s="55"/>
      <c r="W43" s="55"/>
      <c r="X43" s="55"/>
      <c r="Y43" s="55"/>
      <c r="Z43" s="55"/>
      <c r="AA43" s="55"/>
      <c r="AB43" s="55"/>
      <c r="AC43" s="55"/>
      <c r="AD43" s="55"/>
      <c r="AE43" s="55"/>
      <c r="AK43" s="54"/>
    </row>
    <row r="44" spans="1:37" s="3" customFormat="1" x14ac:dyDescent="0.25">
      <c r="A44" s="29"/>
      <c r="B44" s="29"/>
      <c r="C44" s="29"/>
      <c r="D44" s="4"/>
      <c r="E44" s="4"/>
      <c r="F44" s="4"/>
      <c r="G44" s="4"/>
      <c r="H44" s="63"/>
      <c r="I44" s="4"/>
      <c r="J44" s="4"/>
      <c r="L44" s="55"/>
      <c r="M44" s="55"/>
      <c r="N44" s="55"/>
      <c r="O44" s="55"/>
      <c r="P44" s="55"/>
      <c r="Q44" s="81"/>
      <c r="R44" s="100"/>
      <c r="S44" s="55"/>
      <c r="T44" s="55"/>
      <c r="U44" s="55"/>
      <c r="V44" s="55"/>
      <c r="W44" s="55"/>
      <c r="X44" s="55"/>
      <c r="Y44" s="55"/>
      <c r="Z44" s="55"/>
      <c r="AA44" s="55"/>
      <c r="AB44" s="55"/>
      <c r="AC44" s="55"/>
      <c r="AD44" s="55"/>
      <c r="AE44" s="55"/>
      <c r="AK44" s="54"/>
    </row>
    <row r="45" spans="1:37" s="3" customFormat="1" x14ac:dyDescent="0.25">
      <c r="A45" s="29"/>
      <c r="B45" s="29"/>
      <c r="C45" s="29"/>
      <c r="D45" s="4"/>
      <c r="E45" s="4"/>
      <c r="F45" s="4"/>
      <c r="G45" s="4"/>
      <c r="H45" s="63"/>
      <c r="I45" s="4"/>
      <c r="J45" s="4"/>
      <c r="L45" s="55"/>
      <c r="M45" s="55"/>
      <c r="N45" s="55"/>
      <c r="O45" s="55"/>
      <c r="P45" s="55"/>
      <c r="Q45" s="81"/>
      <c r="R45" s="100"/>
      <c r="S45" s="55"/>
      <c r="T45" s="55"/>
      <c r="U45" s="55"/>
      <c r="V45" s="55"/>
      <c r="W45" s="55"/>
      <c r="X45" s="55"/>
      <c r="Y45" s="55"/>
      <c r="Z45" s="55"/>
      <c r="AA45" s="55"/>
      <c r="AB45" s="55"/>
      <c r="AC45" s="55"/>
      <c r="AD45" s="55"/>
      <c r="AE45" s="55"/>
      <c r="AK45" s="54"/>
    </row>
    <row r="46" spans="1:37" s="3" customFormat="1" x14ac:dyDescent="0.25">
      <c r="A46" s="29"/>
      <c r="B46" s="29"/>
      <c r="C46" s="29"/>
      <c r="D46" s="4"/>
      <c r="E46" s="4"/>
      <c r="F46" s="4"/>
      <c r="G46" s="4"/>
      <c r="H46" s="63"/>
      <c r="I46" s="4"/>
      <c r="J46" s="4"/>
      <c r="L46" s="55"/>
      <c r="M46" s="55"/>
      <c r="N46" s="55"/>
      <c r="O46" s="55"/>
      <c r="P46" s="55"/>
      <c r="Q46" s="81"/>
      <c r="R46" s="100"/>
      <c r="S46" s="55"/>
      <c r="T46" s="55"/>
      <c r="U46" s="55"/>
      <c r="V46" s="55"/>
      <c r="W46" s="55"/>
      <c r="X46" s="55"/>
      <c r="Y46" s="55"/>
      <c r="Z46" s="55"/>
      <c r="AA46" s="55"/>
      <c r="AB46" s="55"/>
      <c r="AC46" s="55"/>
      <c r="AD46" s="55"/>
      <c r="AE46" s="55"/>
      <c r="AK46" s="54"/>
    </row>
    <row r="47" spans="1:37" s="3" customFormat="1" x14ac:dyDescent="0.25">
      <c r="A47" s="29"/>
      <c r="B47" s="29"/>
      <c r="C47" s="29"/>
      <c r="D47" s="4"/>
      <c r="E47" s="4"/>
      <c r="F47" s="4"/>
      <c r="G47" s="4"/>
      <c r="H47" s="63"/>
      <c r="I47" s="4"/>
      <c r="J47" s="4"/>
      <c r="L47" s="55"/>
      <c r="M47" s="55"/>
      <c r="N47" s="55"/>
      <c r="O47" s="55"/>
      <c r="P47" s="55"/>
      <c r="Q47" s="81"/>
      <c r="R47" s="100"/>
      <c r="S47" s="55"/>
      <c r="T47" s="55"/>
      <c r="U47" s="55"/>
      <c r="V47" s="55"/>
      <c r="W47" s="55"/>
      <c r="X47" s="55"/>
      <c r="Y47" s="55"/>
      <c r="Z47" s="55"/>
      <c r="AA47" s="55"/>
      <c r="AB47" s="55"/>
      <c r="AC47" s="55"/>
      <c r="AD47" s="55"/>
      <c r="AE47" s="55"/>
      <c r="AK47" s="54"/>
    </row>
    <row r="48" spans="1:37" s="3" customFormat="1" x14ac:dyDescent="0.25">
      <c r="A48" s="29"/>
      <c r="B48" s="29"/>
      <c r="C48" s="29"/>
      <c r="D48" s="4"/>
      <c r="E48" s="4"/>
      <c r="F48" s="4"/>
      <c r="G48" s="4"/>
      <c r="H48" s="63"/>
      <c r="I48" s="4"/>
      <c r="J48" s="4"/>
      <c r="L48" s="55"/>
      <c r="M48" s="55"/>
      <c r="N48" s="55"/>
      <c r="O48" s="55"/>
      <c r="P48" s="55"/>
      <c r="Q48" s="81"/>
      <c r="R48" s="100"/>
      <c r="S48" s="55"/>
      <c r="T48" s="55"/>
      <c r="U48" s="55"/>
      <c r="V48" s="55"/>
      <c r="W48" s="55"/>
      <c r="X48" s="55"/>
      <c r="Y48" s="55"/>
      <c r="Z48" s="55"/>
      <c r="AA48" s="55"/>
      <c r="AB48" s="55"/>
      <c r="AC48" s="55"/>
      <c r="AD48" s="55"/>
      <c r="AE48" s="55"/>
      <c r="AK48" s="54"/>
    </row>
    <row r="49" spans="1:37" s="3" customFormat="1" x14ac:dyDescent="0.25">
      <c r="A49" s="29"/>
      <c r="B49" s="29"/>
      <c r="C49" s="29"/>
      <c r="D49" s="4"/>
      <c r="E49" s="4"/>
      <c r="F49" s="4"/>
      <c r="G49" s="4"/>
      <c r="H49" s="63"/>
      <c r="I49" s="4"/>
      <c r="J49" s="4"/>
      <c r="L49" s="55"/>
      <c r="M49" s="55"/>
      <c r="N49" s="55"/>
      <c r="O49" s="55"/>
      <c r="P49" s="55"/>
      <c r="Q49" s="81"/>
      <c r="R49" s="100"/>
      <c r="S49" s="55"/>
      <c r="T49" s="55"/>
      <c r="U49" s="55"/>
      <c r="V49" s="55"/>
      <c r="W49" s="55"/>
      <c r="X49" s="55"/>
      <c r="Y49" s="55"/>
      <c r="Z49" s="55"/>
      <c r="AA49" s="55"/>
      <c r="AB49" s="55"/>
      <c r="AC49" s="55"/>
      <c r="AD49" s="55"/>
      <c r="AE49" s="55"/>
      <c r="AK49" s="54"/>
    </row>
    <row r="50" spans="1:37" s="3" customFormat="1" x14ac:dyDescent="0.25">
      <c r="A50" s="29"/>
      <c r="B50" s="29"/>
      <c r="C50" s="29"/>
      <c r="D50" s="4"/>
      <c r="E50" s="4"/>
      <c r="F50" s="4"/>
      <c r="G50" s="4"/>
      <c r="H50" s="63"/>
      <c r="I50" s="4"/>
      <c r="J50" s="4"/>
      <c r="L50" s="55"/>
      <c r="M50" s="55"/>
      <c r="N50" s="55"/>
      <c r="O50" s="55"/>
      <c r="P50" s="55"/>
      <c r="Q50" s="81"/>
      <c r="R50" s="100"/>
      <c r="S50" s="55"/>
      <c r="T50" s="55"/>
      <c r="U50" s="55"/>
      <c r="V50" s="55"/>
      <c r="W50" s="55"/>
      <c r="X50" s="55"/>
      <c r="Y50" s="55"/>
      <c r="Z50" s="55"/>
      <c r="AA50" s="55"/>
      <c r="AB50" s="55"/>
      <c r="AC50" s="55"/>
      <c r="AD50" s="55"/>
      <c r="AE50" s="55"/>
      <c r="AK50" s="54"/>
    </row>
    <row r="51" spans="1:37" s="3" customFormat="1" x14ac:dyDescent="0.25">
      <c r="A51" s="29"/>
      <c r="B51" s="29"/>
      <c r="C51" s="29"/>
      <c r="D51" s="4"/>
      <c r="E51" s="4"/>
      <c r="F51" s="4"/>
      <c r="G51" s="4"/>
      <c r="H51" s="63"/>
      <c r="I51" s="4"/>
      <c r="J51" s="4"/>
      <c r="L51" s="55"/>
      <c r="M51" s="55"/>
      <c r="N51" s="55"/>
      <c r="O51" s="55"/>
      <c r="P51" s="55"/>
      <c r="Q51" s="81"/>
      <c r="R51" s="100"/>
      <c r="S51" s="55"/>
      <c r="T51" s="55"/>
      <c r="U51" s="55"/>
      <c r="V51" s="55"/>
      <c r="W51" s="55"/>
      <c r="X51" s="55"/>
      <c r="Y51" s="55"/>
      <c r="Z51" s="55"/>
      <c r="AA51" s="55"/>
      <c r="AB51" s="55"/>
      <c r="AC51" s="55"/>
      <c r="AD51" s="55"/>
      <c r="AE51" s="55"/>
      <c r="AK51" s="54"/>
    </row>
    <row r="52" spans="1:37" s="3" customFormat="1" x14ac:dyDescent="0.25">
      <c r="A52" s="29"/>
      <c r="B52" s="29"/>
      <c r="C52" s="29"/>
      <c r="D52" s="4"/>
      <c r="E52" s="4"/>
      <c r="F52" s="4"/>
      <c r="G52" s="4"/>
      <c r="H52" s="63"/>
      <c r="I52" s="4"/>
      <c r="J52" s="4"/>
      <c r="L52" s="55"/>
      <c r="M52" s="55"/>
      <c r="N52" s="55"/>
      <c r="O52" s="55"/>
      <c r="P52" s="55"/>
      <c r="Q52" s="81"/>
      <c r="R52" s="100"/>
      <c r="S52" s="55"/>
      <c r="T52" s="55"/>
      <c r="U52" s="55"/>
      <c r="V52" s="55"/>
      <c r="W52" s="55"/>
      <c r="X52" s="55"/>
      <c r="Y52" s="55"/>
      <c r="Z52" s="55"/>
      <c r="AA52" s="55"/>
      <c r="AB52" s="55"/>
      <c r="AC52" s="55"/>
      <c r="AD52" s="55"/>
      <c r="AE52" s="55"/>
      <c r="AK52" s="54"/>
    </row>
    <row r="53" spans="1:37" s="3" customFormat="1" x14ac:dyDescent="0.25">
      <c r="A53" s="29"/>
      <c r="B53" s="29"/>
      <c r="C53" s="29"/>
      <c r="D53" s="4"/>
      <c r="E53" s="4"/>
      <c r="F53" s="4"/>
      <c r="G53" s="4"/>
      <c r="H53" s="63"/>
      <c r="I53" s="4"/>
      <c r="J53" s="4"/>
      <c r="L53" s="55"/>
      <c r="M53" s="55"/>
      <c r="N53" s="55"/>
      <c r="O53" s="55"/>
      <c r="P53" s="55"/>
      <c r="Q53" s="81"/>
      <c r="R53" s="100"/>
      <c r="S53" s="55"/>
      <c r="T53" s="55"/>
      <c r="U53" s="55"/>
      <c r="V53" s="55"/>
      <c r="W53" s="55"/>
      <c r="X53" s="55"/>
      <c r="Y53" s="55"/>
      <c r="Z53" s="55"/>
      <c r="AA53" s="55"/>
      <c r="AB53" s="55"/>
      <c r="AC53" s="55"/>
      <c r="AD53" s="55"/>
      <c r="AE53" s="55"/>
      <c r="AK53" s="54"/>
    </row>
    <row r="54" spans="1:37" s="3" customFormat="1" x14ac:dyDescent="0.25">
      <c r="A54" s="29"/>
      <c r="B54" s="29"/>
      <c r="C54" s="29"/>
      <c r="D54" s="4"/>
      <c r="E54" s="4"/>
      <c r="F54" s="4"/>
      <c r="G54" s="4"/>
      <c r="H54" s="63"/>
      <c r="I54" s="4"/>
      <c r="J54" s="4"/>
      <c r="L54" s="55"/>
      <c r="M54" s="55"/>
      <c r="N54" s="55"/>
      <c r="O54" s="55"/>
      <c r="P54" s="55"/>
      <c r="Q54" s="81"/>
      <c r="R54" s="100"/>
      <c r="S54" s="55"/>
      <c r="T54" s="55"/>
      <c r="U54" s="55"/>
      <c r="V54" s="55"/>
      <c r="W54" s="55"/>
      <c r="X54" s="55"/>
      <c r="Y54" s="55"/>
      <c r="Z54" s="55"/>
      <c r="AA54" s="55"/>
      <c r="AB54" s="55"/>
      <c r="AC54" s="55"/>
      <c r="AD54" s="55"/>
      <c r="AE54" s="55"/>
      <c r="AK54" s="54"/>
    </row>
    <row r="55" spans="1:37" s="3" customFormat="1" x14ac:dyDescent="0.25">
      <c r="A55" s="29"/>
      <c r="B55" s="29"/>
      <c r="C55" s="29"/>
      <c r="D55" s="4"/>
      <c r="E55" s="4"/>
      <c r="F55" s="4"/>
      <c r="G55" s="4"/>
      <c r="H55" s="63"/>
      <c r="I55" s="4"/>
      <c r="J55" s="4"/>
      <c r="L55" s="55"/>
      <c r="M55" s="55"/>
      <c r="N55" s="55"/>
      <c r="O55" s="55"/>
      <c r="P55" s="55"/>
      <c r="Q55" s="81"/>
      <c r="R55" s="100"/>
      <c r="S55" s="55"/>
      <c r="T55" s="55"/>
      <c r="U55" s="55"/>
      <c r="V55" s="55"/>
      <c r="W55" s="55"/>
      <c r="X55" s="55"/>
      <c r="Y55" s="55"/>
      <c r="Z55" s="55"/>
      <c r="AA55" s="55"/>
      <c r="AB55" s="55"/>
      <c r="AC55" s="55"/>
      <c r="AD55" s="55"/>
      <c r="AE55" s="55"/>
      <c r="AK55" s="54"/>
    </row>
    <row r="56" spans="1:37" s="3" customFormat="1" x14ac:dyDescent="0.25">
      <c r="A56" s="29"/>
      <c r="B56" s="29"/>
      <c r="C56" s="29"/>
      <c r="D56" s="4"/>
      <c r="E56" s="4"/>
      <c r="F56" s="4"/>
      <c r="G56" s="4"/>
      <c r="H56" s="63"/>
      <c r="I56" s="4"/>
      <c r="J56" s="4"/>
      <c r="L56" s="55"/>
      <c r="M56" s="55"/>
      <c r="N56" s="55"/>
      <c r="O56" s="55"/>
      <c r="P56" s="55"/>
      <c r="Q56" s="81"/>
      <c r="R56" s="100"/>
      <c r="S56" s="55"/>
      <c r="T56" s="55"/>
      <c r="U56" s="55"/>
      <c r="V56" s="55"/>
      <c r="W56" s="55"/>
      <c r="X56" s="55"/>
      <c r="Y56" s="55"/>
      <c r="Z56" s="55"/>
      <c r="AA56" s="55"/>
      <c r="AB56" s="55"/>
      <c r="AC56" s="55"/>
      <c r="AD56" s="55"/>
      <c r="AE56" s="55"/>
      <c r="AK56" s="54"/>
    </row>
    <row r="57" spans="1:37" s="3" customFormat="1" x14ac:dyDescent="0.25">
      <c r="A57" s="29"/>
      <c r="B57" s="29"/>
      <c r="C57" s="29"/>
      <c r="D57" s="4"/>
      <c r="E57" s="4"/>
      <c r="F57" s="4"/>
      <c r="G57" s="4"/>
      <c r="H57" s="63"/>
      <c r="I57" s="4"/>
      <c r="J57" s="4"/>
      <c r="L57" s="55"/>
      <c r="M57" s="55"/>
      <c r="N57" s="55"/>
      <c r="O57" s="55"/>
      <c r="P57" s="55"/>
      <c r="Q57" s="81"/>
      <c r="R57" s="100"/>
      <c r="S57" s="55"/>
      <c r="T57" s="55"/>
      <c r="U57" s="55"/>
      <c r="V57" s="55"/>
      <c r="W57" s="55"/>
      <c r="X57" s="55"/>
      <c r="Y57" s="55"/>
      <c r="Z57" s="55"/>
      <c r="AA57" s="55"/>
      <c r="AB57" s="55"/>
      <c r="AC57" s="55"/>
      <c r="AD57" s="55"/>
      <c r="AE57" s="55"/>
      <c r="AK57" s="54"/>
    </row>
    <row r="58" spans="1:37" s="3" customFormat="1" x14ac:dyDescent="0.25">
      <c r="A58" s="29"/>
      <c r="B58" s="29"/>
      <c r="C58" s="29"/>
      <c r="D58" s="4"/>
      <c r="E58" s="4"/>
      <c r="F58" s="4"/>
      <c r="G58" s="4"/>
      <c r="H58" s="63"/>
      <c r="I58" s="4"/>
      <c r="J58" s="4"/>
      <c r="L58" s="55"/>
      <c r="M58" s="55"/>
      <c r="N58" s="55"/>
      <c r="O58" s="55"/>
      <c r="P58" s="55"/>
      <c r="Q58" s="81"/>
      <c r="R58" s="100"/>
      <c r="S58" s="55"/>
      <c r="T58" s="55"/>
      <c r="U58" s="55"/>
      <c r="V58" s="55"/>
      <c r="W58" s="55"/>
      <c r="X58" s="55"/>
      <c r="Y58" s="55"/>
      <c r="Z58" s="55"/>
      <c r="AA58" s="55"/>
      <c r="AB58" s="55"/>
      <c r="AC58" s="55"/>
      <c r="AD58" s="55"/>
      <c r="AE58" s="55"/>
      <c r="AK58" s="54"/>
    </row>
    <row r="59" spans="1:37" s="3" customFormat="1" x14ac:dyDescent="0.25">
      <c r="A59" s="29"/>
      <c r="B59" s="29"/>
      <c r="C59" s="29"/>
      <c r="D59" s="4"/>
      <c r="E59" s="4"/>
      <c r="F59" s="4"/>
      <c r="G59" s="4"/>
      <c r="H59" s="63"/>
      <c r="I59" s="4"/>
      <c r="J59" s="4"/>
      <c r="L59" s="55"/>
      <c r="M59" s="55"/>
      <c r="N59" s="55"/>
      <c r="O59" s="55"/>
      <c r="P59" s="55"/>
      <c r="Q59" s="81"/>
      <c r="R59" s="100"/>
      <c r="S59" s="55"/>
      <c r="T59" s="55"/>
      <c r="U59" s="55"/>
      <c r="V59" s="55"/>
      <c r="W59" s="55"/>
      <c r="X59" s="55"/>
      <c r="Y59" s="55"/>
      <c r="Z59" s="55"/>
      <c r="AA59" s="55"/>
      <c r="AB59" s="55"/>
      <c r="AC59" s="55"/>
      <c r="AD59" s="55"/>
      <c r="AE59" s="55"/>
      <c r="AK59" s="54"/>
    </row>
    <row r="60" spans="1:37" s="3" customFormat="1" x14ac:dyDescent="0.25">
      <c r="A60" s="29"/>
      <c r="B60" s="29"/>
      <c r="C60" s="29"/>
      <c r="D60" s="4"/>
      <c r="E60" s="4"/>
      <c r="F60" s="4"/>
      <c r="G60" s="4"/>
      <c r="H60" s="63"/>
      <c r="I60" s="4"/>
      <c r="J60" s="4"/>
      <c r="L60" s="55"/>
      <c r="M60" s="55"/>
      <c r="N60" s="55"/>
      <c r="O60" s="55"/>
      <c r="P60" s="55"/>
      <c r="Q60" s="81"/>
      <c r="R60" s="100"/>
      <c r="S60" s="55"/>
      <c r="T60" s="55"/>
      <c r="U60" s="55"/>
      <c r="V60" s="55"/>
      <c r="W60" s="55"/>
      <c r="X60" s="55"/>
      <c r="Y60" s="55"/>
      <c r="Z60" s="55"/>
      <c r="AA60" s="55"/>
      <c r="AB60" s="55"/>
      <c r="AC60" s="55"/>
      <c r="AD60" s="55"/>
      <c r="AE60" s="55"/>
      <c r="AK60" s="54"/>
    </row>
    <row r="61" spans="1:37" s="3" customFormat="1" x14ac:dyDescent="0.25">
      <c r="A61" s="29"/>
      <c r="B61" s="29"/>
      <c r="C61" s="29"/>
      <c r="D61" s="4"/>
      <c r="E61" s="4"/>
      <c r="F61" s="4"/>
      <c r="G61" s="4"/>
      <c r="H61" s="63"/>
      <c r="I61" s="4"/>
      <c r="J61" s="4"/>
      <c r="L61" s="55"/>
      <c r="M61" s="55"/>
      <c r="N61" s="55"/>
      <c r="O61" s="55"/>
      <c r="P61" s="55"/>
      <c r="Q61" s="81"/>
      <c r="R61" s="100"/>
      <c r="S61" s="55"/>
      <c r="T61" s="55"/>
      <c r="U61" s="55"/>
      <c r="V61" s="55"/>
      <c r="W61" s="55"/>
      <c r="X61" s="55"/>
      <c r="Y61" s="55"/>
      <c r="Z61" s="55"/>
      <c r="AA61" s="55"/>
      <c r="AB61" s="55"/>
      <c r="AC61" s="55"/>
      <c r="AD61" s="55"/>
      <c r="AE61" s="55"/>
      <c r="AK61" s="54"/>
    </row>
    <row r="62" spans="1:37" s="3" customFormat="1" x14ac:dyDescent="0.25">
      <c r="A62" s="29"/>
      <c r="B62" s="29"/>
      <c r="C62" s="29"/>
      <c r="D62" s="4"/>
      <c r="E62" s="4"/>
      <c r="F62" s="4"/>
      <c r="G62" s="4"/>
      <c r="H62" s="63"/>
      <c r="I62" s="4"/>
      <c r="J62" s="4"/>
      <c r="L62" s="55"/>
      <c r="M62" s="55"/>
      <c r="N62" s="55"/>
      <c r="O62" s="55"/>
      <c r="P62" s="55"/>
      <c r="Q62" s="81"/>
      <c r="R62" s="100"/>
      <c r="S62" s="55"/>
      <c r="T62" s="55"/>
      <c r="U62" s="55"/>
      <c r="V62" s="55"/>
      <c r="W62" s="55"/>
      <c r="X62" s="55"/>
      <c r="Y62" s="55"/>
      <c r="Z62" s="55"/>
      <c r="AA62" s="55"/>
      <c r="AB62" s="55"/>
      <c r="AC62" s="55"/>
      <c r="AD62" s="55"/>
      <c r="AE62" s="55"/>
      <c r="AK62" s="54"/>
    </row>
    <row r="63" spans="1:37" s="3" customFormat="1" x14ac:dyDescent="0.25">
      <c r="A63" s="29"/>
      <c r="B63" s="29"/>
      <c r="C63" s="29"/>
      <c r="D63" s="4"/>
      <c r="E63" s="4"/>
      <c r="F63" s="4"/>
      <c r="G63" s="4"/>
      <c r="H63" s="63"/>
      <c r="I63" s="4"/>
      <c r="J63" s="4"/>
      <c r="L63" s="55"/>
      <c r="M63" s="55"/>
      <c r="N63" s="55"/>
      <c r="O63" s="55"/>
      <c r="P63" s="55"/>
      <c r="Q63" s="81"/>
      <c r="R63" s="100"/>
      <c r="S63" s="55"/>
      <c r="T63" s="55"/>
      <c r="U63" s="55"/>
      <c r="V63" s="55"/>
      <c r="W63" s="55"/>
      <c r="X63" s="55"/>
      <c r="Y63" s="55"/>
      <c r="Z63" s="55"/>
      <c r="AA63" s="55"/>
      <c r="AB63" s="55"/>
      <c r="AC63" s="55"/>
      <c r="AD63" s="55"/>
      <c r="AE63" s="55"/>
      <c r="AK63" s="54"/>
    </row>
    <row r="64" spans="1:37" s="3" customFormat="1" x14ac:dyDescent="0.25">
      <c r="A64" s="29"/>
      <c r="B64" s="29"/>
      <c r="C64" s="29"/>
      <c r="D64" s="4"/>
      <c r="E64" s="4"/>
      <c r="F64" s="4"/>
      <c r="G64" s="4"/>
      <c r="H64" s="63"/>
      <c r="I64" s="4"/>
      <c r="J64" s="4"/>
      <c r="L64" s="55"/>
      <c r="M64" s="55"/>
      <c r="N64" s="55"/>
      <c r="O64" s="55"/>
      <c r="P64" s="55"/>
      <c r="Q64" s="81"/>
      <c r="R64" s="100"/>
      <c r="S64" s="55"/>
      <c r="T64" s="55"/>
      <c r="U64" s="55"/>
      <c r="V64" s="55"/>
      <c r="W64" s="55"/>
      <c r="X64" s="55"/>
      <c r="Y64" s="55"/>
      <c r="Z64" s="55"/>
      <c r="AA64" s="55"/>
      <c r="AB64" s="55"/>
      <c r="AC64" s="55"/>
      <c r="AD64" s="55"/>
      <c r="AE64" s="55"/>
      <c r="AK64" s="54"/>
    </row>
    <row r="65" spans="1:37" s="3" customFormat="1" x14ac:dyDescent="0.25">
      <c r="A65" s="29"/>
      <c r="B65" s="29"/>
      <c r="C65" s="29"/>
      <c r="D65" s="4"/>
      <c r="E65" s="4"/>
      <c r="F65" s="4"/>
      <c r="G65" s="4"/>
      <c r="H65" s="63"/>
      <c r="I65" s="4"/>
      <c r="J65" s="4"/>
      <c r="L65" s="55"/>
      <c r="M65" s="55"/>
      <c r="N65" s="55"/>
      <c r="O65" s="55"/>
      <c r="P65" s="55"/>
      <c r="Q65" s="81"/>
      <c r="R65" s="100"/>
      <c r="S65" s="55"/>
      <c r="T65" s="55"/>
      <c r="U65" s="55"/>
      <c r="V65" s="55"/>
      <c r="W65" s="55"/>
      <c r="X65" s="55"/>
      <c r="Y65" s="55"/>
      <c r="Z65" s="55"/>
      <c r="AA65" s="55"/>
      <c r="AB65" s="55"/>
      <c r="AC65" s="55"/>
      <c r="AD65" s="55"/>
      <c r="AE65" s="55"/>
      <c r="AK65" s="54"/>
    </row>
    <row r="66" spans="1:37" s="3" customFormat="1" x14ac:dyDescent="0.25">
      <c r="A66" s="29"/>
      <c r="B66" s="29"/>
      <c r="C66" s="29"/>
      <c r="D66" s="4"/>
      <c r="E66" s="4"/>
      <c r="F66" s="4"/>
      <c r="G66" s="4"/>
      <c r="H66" s="63"/>
      <c r="I66" s="4"/>
      <c r="J66" s="4"/>
      <c r="L66" s="55"/>
      <c r="M66" s="55"/>
      <c r="N66" s="55"/>
      <c r="O66" s="55"/>
      <c r="P66" s="55"/>
      <c r="Q66" s="81"/>
      <c r="R66" s="100"/>
      <c r="S66" s="55"/>
      <c r="T66" s="55"/>
      <c r="U66" s="55"/>
      <c r="V66" s="55"/>
      <c r="W66" s="55"/>
      <c r="X66" s="55"/>
      <c r="Y66" s="55"/>
      <c r="Z66" s="55"/>
      <c r="AA66" s="55"/>
      <c r="AB66" s="55"/>
      <c r="AC66" s="55"/>
      <c r="AD66" s="55"/>
      <c r="AE66" s="55"/>
      <c r="AK66" s="54"/>
    </row>
    <row r="67" spans="1:37" s="3" customFormat="1" x14ac:dyDescent="0.25">
      <c r="A67" s="29"/>
      <c r="B67" s="29"/>
      <c r="C67" s="29"/>
      <c r="D67" s="4"/>
      <c r="E67" s="4"/>
      <c r="F67" s="4"/>
      <c r="G67" s="4"/>
      <c r="H67" s="63"/>
      <c r="I67" s="4"/>
      <c r="J67" s="4"/>
      <c r="L67" s="55"/>
      <c r="M67" s="55"/>
      <c r="N67" s="55"/>
      <c r="O67" s="55"/>
      <c r="P67" s="55"/>
      <c r="Q67" s="81"/>
      <c r="R67" s="100"/>
      <c r="S67" s="55"/>
      <c r="T67" s="55"/>
      <c r="U67" s="55"/>
      <c r="V67" s="55"/>
      <c r="W67" s="55"/>
      <c r="X67" s="55"/>
      <c r="Y67" s="55"/>
      <c r="Z67" s="55"/>
      <c r="AA67" s="55"/>
      <c r="AB67" s="55"/>
      <c r="AC67" s="55"/>
      <c r="AD67" s="55"/>
      <c r="AE67" s="55"/>
      <c r="AK67" s="54"/>
    </row>
    <row r="68" spans="1:37" s="3" customFormat="1" x14ac:dyDescent="0.25">
      <c r="A68" s="29"/>
      <c r="B68" s="29"/>
      <c r="C68" s="29"/>
      <c r="D68" s="4"/>
      <c r="E68" s="4"/>
      <c r="F68" s="4"/>
      <c r="G68" s="4"/>
      <c r="H68" s="63"/>
      <c r="I68" s="4"/>
      <c r="J68" s="4"/>
      <c r="L68" s="55"/>
      <c r="M68" s="55"/>
      <c r="N68" s="55"/>
      <c r="O68" s="55"/>
      <c r="P68" s="55"/>
      <c r="Q68" s="81"/>
      <c r="R68" s="100"/>
      <c r="S68" s="55"/>
      <c r="T68" s="55"/>
      <c r="U68" s="55"/>
      <c r="V68" s="55"/>
      <c r="W68" s="55"/>
      <c r="X68" s="55"/>
      <c r="Y68" s="55"/>
      <c r="Z68" s="55"/>
      <c r="AA68" s="55"/>
      <c r="AB68" s="55"/>
      <c r="AC68" s="55"/>
      <c r="AD68" s="55"/>
      <c r="AE68" s="55"/>
      <c r="AK68" s="54"/>
    </row>
    <row r="69" spans="1:37" s="3" customFormat="1" x14ac:dyDescent="0.25">
      <c r="A69" s="29"/>
      <c r="B69" s="29"/>
      <c r="C69" s="29"/>
      <c r="D69" s="4"/>
      <c r="E69" s="4"/>
      <c r="F69" s="4"/>
      <c r="G69" s="4"/>
      <c r="H69" s="63"/>
      <c r="I69" s="4"/>
      <c r="J69" s="4"/>
      <c r="L69" s="55"/>
      <c r="M69" s="55"/>
      <c r="N69" s="55"/>
      <c r="O69" s="55"/>
      <c r="P69" s="55"/>
      <c r="Q69" s="81"/>
      <c r="R69" s="100"/>
      <c r="S69" s="55"/>
      <c r="T69" s="55"/>
      <c r="U69" s="55"/>
      <c r="V69" s="55"/>
      <c r="W69" s="55"/>
      <c r="X69" s="55"/>
      <c r="Y69" s="55"/>
      <c r="Z69" s="55"/>
      <c r="AA69" s="55"/>
      <c r="AB69" s="55"/>
      <c r="AC69" s="55"/>
      <c r="AD69" s="55"/>
      <c r="AE69" s="55"/>
      <c r="AK69" s="54"/>
    </row>
    <row r="70" spans="1:37" s="3" customFormat="1" x14ac:dyDescent="0.25">
      <c r="A70" s="29"/>
      <c r="B70" s="29"/>
      <c r="C70" s="29"/>
      <c r="D70" s="4"/>
      <c r="E70" s="4"/>
      <c r="F70" s="4"/>
      <c r="G70" s="4"/>
      <c r="H70" s="63"/>
      <c r="I70" s="4"/>
      <c r="J70" s="4"/>
      <c r="L70" s="55"/>
      <c r="M70" s="55"/>
      <c r="N70" s="55"/>
      <c r="O70" s="55"/>
      <c r="P70" s="55"/>
      <c r="Q70" s="81"/>
      <c r="R70" s="100"/>
      <c r="S70" s="55"/>
      <c r="T70" s="55"/>
      <c r="U70" s="55"/>
      <c r="V70" s="55"/>
      <c r="W70" s="55"/>
      <c r="X70" s="55"/>
      <c r="Y70" s="55"/>
      <c r="Z70" s="55"/>
      <c r="AA70" s="55"/>
      <c r="AB70" s="55"/>
      <c r="AC70" s="55"/>
      <c r="AD70" s="55"/>
      <c r="AE70" s="55"/>
      <c r="AK70" s="54"/>
    </row>
    <row r="71" spans="1:37" s="3" customFormat="1" x14ac:dyDescent="0.25">
      <c r="A71" s="29"/>
      <c r="B71" s="29"/>
      <c r="C71" s="29"/>
      <c r="D71" s="4"/>
      <c r="E71" s="4"/>
      <c r="F71" s="4"/>
      <c r="G71" s="4"/>
      <c r="H71" s="63"/>
      <c r="I71" s="4"/>
      <c r="J71" s="4"/>
      <c r="L71" s="55"/>
      <c r="M71" s="55"/>
      <c r="N71" s="55"/>
      <c r="O71" s="55"/>
      <c r="P71" s="55"/>
      <c r="Q71" s="81"/>
      <c r="R71" s="100"/>
      <c r="S71" s="55"/>
      <c r="T71" s="55"/>
      <c r="U71" s="55"/>
      <c r="V71" s="55"/>
      <c r="W71" s="55"/>
      <c r="X71" s="55"/>
      <c r="Y71" s="55"/>
      <c r="Z71" s="55"/>
      <c r="AA71" s="55"/>
      <c r="AB71" s="55"/>
      <c r="AC71" s="55"/>
      <c r="AD71" s="55"/>
      <c r="AE71" s="55"/>
      <c r="AK71" s="54"/>
    </row>
    <row r="72" spans="1:37" s="3" customFormat="1" x14ac:dyDescent="0.25">
      <c r="A72" s="29"/>
      <c r="B72" s="29"/>
      <c r="C72" s="29"/>
      <c r="D72" s="4"/>
      <c r="E72" s="4"/>
      <c r="F72" s="4"/>
      <c r="G72" s="4"/>
      <c r="H72" s="63"/>
      <c r="I72" s="4"/>
      <c r="J72" s="4"/>
      <c r="L72" s="55"/>
      <c r="M72" s="55"/>
      <c r="N72" s="55"/>
      <c r="O72" s="55"/>
      <c r="P72" s="55"/>
      <c r="Q72" s="81"/>
      <c r="R72" s="100"/>
      <c r="S72" s="55"/>
      <c r="T72" s="55"/>
      <c r="U72" s="55"/>
      <c r="V72" s="55"/>
      <c r="W72" s="55"/>
      <c r="X72" s="55"/>
      <c r="Y72" s="55"/>
      <c r="Z72" s="55"/>
      <c r="AA72" s="55"/>
      <c r="AB72" s="55"/>
      <c r="AC72" s="55"/>
      <c r="AD72" s="55"/>
      <c r="AE72" s="55"/>
      <c r="AK72" s="54"/>
    </row>
    <row r="73" spans="1:37" s="3" customFormat="1" x14ac:dyDescent="0.25">
      <c r="A73" s="29"/>
      <c r="B73" s="29"/>
      <c r="C73" s="29"/>
      <c r="D73" s="4"/>
      <c r="E73" s="4"/>
      <c r="F73" s="4"/>
      <c r="G73" s="4"/>
      <c r="H73" s="63"/>
      <c r="I73" s="4"/>
      <c r="J73" s="4"/>
      <c r="L73" s="55"/>
      <c r="M73" s="55"/>
      <c r="N73" s="55"/>
      <c r="O73" s="55"/>
      <c r="P73" s="55"/>
      <c r="Q73" s="81"/>
      <c r="R73" s="100"/>
      <c r="S73" s="55"/>
      <c r="T73" s="55"/>
      <c r="U73" s="55"/>
      <c r="V73" s="55"/>
      <c r="W73" s="55"/>
      <c r="X73" s="55"/>
      <c r="Y73" s="55"/>
      <c r="Z73" s="55"/>
      <c r="AA73" s="55"/>
      <c r="AB73" s="55"/>
      <c r="AC73" s="55"/>
      <c r="AD73" s="55"/>
      <c r="AE73" s="55"/>
      <c r="AK73" s="54"/>
    </row>
    <row r="74" spans="1:37" s="3" customFormat="1" x14ac:dyDescent="0.25">
      <c r="A74" s="29"/>
      <c r="B74" s="29"/>
      <c r="C74" s="29"/>
      <c r="D74" s="4"/>
      <c r="E74" s="4"/>
      <c r="F74" s="4"/>
      <c r="G74" s="4"/>
      <c r="H74" s="63"/>
      <c r="I74" s="4"/>
      <c r="J74" s="4"/>
      <c r="L74" s="55"/>
      <c r="M74" s="55"/>
      <c r="N74" s="55"/>
      <c r="O74" s="55"/>
      <c r="P74" s="55"/>
      <c r="Q74" s="81"/>
      <c r="R74" s="100"/>
      <c r="S74" s="55"/>
      <c r="T74" s="55"/>
      <c r="U74" s="55"/>
      <c r="V74" s="55"/>
      <c r="W74" s="55"/>
      <c r="X74" s="55"/>
      <c r="Y74" s="55"/>
      <c r="Z74" s="55"/>
      <c r="AA74" s="55"/>
      <c r="AB74" s="55"/>
      <c r="AC74" s="55"/>
      <c r="AD74" s="55"/>
      <c r="AE74" s="55"/>
      <c r="AK74" s="54"/>
    </row>
    <row r="75" spans="1:37" s="3" customFormat="1" x14ac:dyDescent="0.25">
      <c r="A75" s="29"/>
      <c r="B75" s="29"/>
      <c r="C75" s="29"/>
      <c r="D75" s="4"/>
      <c r="E75" s="4"/>
      <c r="F75" s="4"/>
      <c r="G75" s="4"/>
      <c r="H75" s="63"/>
      <c r="I75" s="4"/>
      <c r="J75" s="4"/>
      <c r="L75" s="55"/>
      <c r="M75" s="55"/>
      <c r="N75" s="55"/>
      <c r="O75" s="55"/>
      <c r="P75" s="55"/>
      <c r="Q75" s="81"/>
      <c r="R75" s="100"/>
      <c r="S75" s="55"/>
      <c r="T75" s="55"/>
      <c r="U75" s="55"/>
      <c r="V75" s="55"/>
      <c r="W75" s="55"/>
      <c r="X75" s="55"/>
      <c r="Y75" s="55"/>
      <c r="Z75" s="55"/>
      <c r="AA75" s="55"/>
      <c r="AB75" s="55"/>
      <c r="AC75" s="55"/>
      <c r="AD75" s="55"/>
      <c r="AE75" s="55"/>
      <c r="AK75" s="54"/>
    </row>
    <row r="76" spans="1:37" s="3" customFormat="1" x14ac:dyDescent="0.25">
      <c r="A76" s="29"/>
      <c r="B76" s="29"/>
      <c r="C76" s="29"/>
      <c r="D76" s="4"/>
      <c r="E76" s="4"/>
      <c r="F76" s="4"/>
      <c r="G76" s="4"/>
      <c r="H76" s="63"/>
      <c r="I76" s="4"/>
      <c r="J76" s="4"/>
      <c r="L76" s="55"/>
      <c r="M76" s="55"/>
      <c r="N76" s="55"/>
      <c r="O76" s="55"/>
      <c r="P76" s="55"/>
      <c r="Q76" s="81"/>
      <c r="R76" s="100"/>
      <c r="S76" s="55"/>
      <c r="T76" s="55"/>
      <c r="U76" s="55"/>
      <c r="V76" s="55"/>
      <c r="W76" s="55"/>
      <c r="X76" s="55"/>
      <c r="Y76" s="55"/>
      <c r="Z76" s="55"/>
      <c r="AA76" s="55"/>
      <c r="AB76" s="55"/>
      <c r="AC76" s="55"/>
      <c r="AD76" s="55"/>
      <c r="AE76" s="55"/>
      <c r="AK76" s="54"/>
    </row>
    <row r="77" spans="1:37" s="3" customFormat="1" x14ac:dyDescent="0.25">
      <c r="A77" s="29"/>
      <c r="B77" s="29"/>
      <c r="C77" s="29"/>
      <c r="D77" s="4"/>
      <c r="E77" s="4"/>
      <c r="F77" s="4"/>
      <c r="G77" s="4"/>
      <c r="H77" s="63"/>
      <c r="I77" s="4"/>
      <c r="J77" s="4"/>
      <c r="L77" s="55"/>
      <c r="M77" s="55"/>
      <c r="N77" s="55"/>
      <c r="O77" s="55"/>
      <c r="P77" s="55"/>
      <c r="Q77" s="81"/>
      <c r="R77" s="100"/>
      <c r="S77" s="55"/>
      <c r="T77" s="55"/>
      <c r="U77" s="55"/>
      <c r="V77" s="55"/>
      <c r="W77" s="55"/>
      <c r="X77" s="55"/>
      <c r="Y77" s="55"/>
      <c r="Z77" s="55"/>
      <c r="AA77" s="55"/>
      <c r="AB77" s="55"/>
      <c r="AC77" s="55"/>
      <c r="AD77" s="55"/>
      <c r="AE77" s="55"/>
      <c r="AK77" s="54"/>
    </row>
    <row r="78" spans="1:37" s="3" customFormat="1" x14ac:dyDescent="0.25">
      <c r="A78" s="29"/>
      <c r="B78" s="29"/>
      <c r="C78" s="29"/>
      <c r="D78" s="4"/>
      <c r="E78" s="4"/>
      <c r="F78" s="4"/>
      <c r="G78" s="4"/>
      <c r="H78" s="63"/>
      <c r="I78" s="4"/>
      <c r="J78" s="4"/>
      <c r="L78" s="55"/>
      <c r="M78" s="55"/>
      <c r="N78" s="55"/>
      <c r="O78" s="55"/>
      <c r="P78" s="55"/>
      <c r="Q78" s="81"/>
      <c r="R78" s="100"/>
      <c r="S78" s="55"/>
      <c r="T78" s="55"/>
      <c r="U78" s="55"/>
      <c r="V78" s="55"/>
      <c r="W78" s="55"/>
      <c r="X78" s="55"/>
      <c r="Y78" s="55"/>
      <c r="Z78" s="55"/>
      <c r="AA78" s="55"/>
      <c r="AB78" s="55"/>
      <c r="AC78" s="55"/>
      <c r="AD78" s="55"/>
      <c r="AE78" s="55"/>
      <c r="AK78" s="54"/>
    </row>
    <row r="79" spans="1:37" s="3" customFormat="1" x14ac:dyDescent="0.25">
      <c r="A79" s="29"/>
      <c r="B79" s="29"/>
      <c r="C79" s="29"/>
      <c r="D79" s="4"/>
      <c r="E79" s="4"/>
      <c r="F79" s="4"/>
      <c r="G79" s="4"/>
      <c r="H79" s="63"/>
      <c r="I79" s="4"/>
      <c r="J79" s="4"/>
      <c r="L79" s="55"/>
      <c r="M79" s="55"/>
      <c r="N79" s="55"/>
      <c r="O79" s="55"/>
      <c r="P79" s="55"/>
      <c r="Q79" s="81"/>
      <c r="R79" s="100"/>
      <c r="S79" s="55"/>
      <c r="T79" s="55"/>
      <c r="U79" s="55"/>
      <c r="V79" s="55"/>
      <c r="W79" s="55"/>
      <c r="X79" s="55"/>
      <c r="Y79" s="55"/>
      <c r="Z79" s="55"/>
      <c r="AA79" s="55"/>
      <c r="AB79" s="55"/>
      <c r="AC79" s="55"/>
      <c r="AD79" s="55"/>
      <c r="AE79" s="55"/>
      <c r="AK79" s="54"/>
    </row>
    <row r="80" spans="1:37" s="3" customFormat="1" x14ac:dyDescent="0.25">
      <c r="A80" s="29"/>
      <c r="B80" s="29"/>
      <c r="C80" s="29"/>
      <c r="D80" s="4"/>
      <c r="E80" s="4"/>
      <c r="F80" s="4"/>
      <c r="G80" s="4"/>
      <c r="H80" s="63"/>
      <c r="I80" s="4"/>
      <c r="J80" s="4"/>
      <c r="L80" s="55"/>
      <c r="M80" s="55"/>
      <c r="N80" s="55"/>
      <c r="O80" s="55"/>
      <c r="P80" s="55"/>
      <c r="Q80" s="81"/>
      <c r="R80" s="100"/>
      <c r="S80" s="55"/>
      <c r="T80" s="55"/>
      <c r="U80" s="55"/>
      <c r="V80" s="55"/>
      <c r="W80" s="55"/>
      <c r="X80" s="55"/>
      <c r="Y80" s="55"/>
      <c r="Z80" s="55"/>
      <c r="AA80" s="55"/>
      <c r="AB80" s="55"/>
      <c r="AC80" s="55"/>
      <c r="AD80" s="55"/>
      <c r="AE80" s="55"/>
      <c r="AK80" s="54"/>
    </row>
    <row r="81" spans="1:37" s="3" customFormat="1" x14ac:dyDescent="0.25">
      <c r="A81" s="29"/>
      <c r="B81" s="29"/>
      <c r="C81" s="29"/>
      <c r="D81" s="4"/>
      <c r="E81" s="4"/>
      <c r="F81" s="4"/>
      <c r="G81" s="4"/>
      <c r="H81" s="63"/>
      <c r="I81" s="4"/>
      <c r="J81" s="4"/>
      <c r="L81" s="55"/>
      <c r="M81" s="55"/>
      <c r="N81" s="55"/>
      <c r="O81" s="55"/>
      <c r="P81" s="55"/>
      <c r="Q81" s="81"/>
      <c r="R81" s="100"/>
      <c r="S81" s="55"/>
      <c r="T81" s="55"/>
      <c r="U81" s="55"/>
      <c r="V81" s="55"/>
      <c r="W81" s="55"/>
      <c r="X81" s="55"/>
      <c r="Y81" s="55"/>
      <c r="Z81" s="55"/>
      <c r="AA81" s="55"/>
      <c r="AB81" s="55"/>
      <c r="AC81" s="55"/>
      <c r="AD81" s="55"/>
      <c r="AE81" s="55"/>
      <c r="AK81" s="54"/>
    </row>
    <row r="82" spans="1:37" s="3" customFormat="1" x14ac:dyDescent="0.25">
      <c r="A82" s="29"/>
      <c r="B82" s="29"/>
      <c r="C82" s="29"/>
      <c r="D82" s="4"/>
      <c r="E82" s="4"/>
      <c r="F82" s="4"/>
      <c r="G82" s="4"/>
      <c r="H82" s="63"/>
      <c r="I82" s="4"/>
      <c r="J82" s="4"/>
      <c r="L82" s="55"/>
      <c r="M82" s="55"/>
      <c r="N82" s="55"/>
      <c r="O82" s="55"/>
      <c r="P82" s="55"/>
      <c r="Q82" s="81"/>
      <c r="R82" s="100"/>
      <c r="S82" s="55"/>
      <c r="T82" s="55"/>
      <c r="U82" s="55"/>
      <c r="V82" s="55"/>
      <c r="W82" s="55"/>
      <c r="X82" s="55"/>
      <c r="Y82" s="55"/>
      <c r="Z82" s="55"/>
      <c r="AA82" s="55"/>
      <c r="AB82" s="55"/>
      <c r="AC82" s="55"/>
      <c r="AD82" s="55"/>
      <c r="AE82" s="55"/>
      <c r="AK82" s="54"/>
    </row>
    <row r="83" spans="1:37" s="3" customFormat="1" x14ac:dyDescent="0.25">
      <c r="A83" s="29"/>
      <c r="B83" s="29"/>
      <c r="C83" s="29"/>
      <c r="D83" s="4"/>
      <c r="E83" s="4"/>
      <c r="F83" s="4"/>
      <c r="G83" s="4"/>
      <c r="H83" s="63"/>
      <c r="I83" s="4"/>
      <c r="J83" s="4"/>
      <c r="L83" s="55"/>
      <c r="M83" s="55"/>
      <c r="N83" s="55"/>
      <c r="O83" s="55"/>
      <c r="P83" s="55"/>
      <c r="Q83" s="81"/>
      <c r="R83" s="100"/>
      <c r="S83" s="55"/>
      <c r="T83" s="55"/>
      <c r="U83" s="55"/>
      <c r="V83" s="55"/>
      <c r="W83" s="55"/>
      <c r="X83" s="55"/>
      <c r="Y83" s="55"/>
      <c r="Z83" s="55"/>
      <c r="AA83" s="55"/>
      <c r="AB83" s="55"/>
      <c r="AC83" s="55"/>
      <c r="AD83" s="55"/>
      <c r="AE83" s="55"/>
      <c r="AK83" s="54"/>
    </row>
    <row r="84" spans="1:37" s="3" customFormat="1" x14ac:dyDescent="0.25">
      <c r="A84" s="29"/>
      <c r="B84" s="29"/>
      <c r="C84" s="29"/>
      <c r="D84" s="4"/>
      <c r="E84" s="4"/>
      <c r="F84" s="4"/>
      <c r="G84" s="4"/>
      <c r="H84" s="63"/>
      <c r="I84" s="4"/>
      <c r="J84" s="4"/>
      <c r="L84" s="55"/>
      <c r="M84" s="55"/>
      <c r="N84" s="55"/>
      <c r="O84" s="55"/>
      <c r="P84" s="55"/>
      <c r="Q84" s="81"/>
      <c r="R84" s="100"/>
      <c r="S84" s="55"/>
      <c r="T84" s="55"/>
      <c r="U84" s="55"/>
      <c r="V84" s="55"/>
      <c r="W84" s="55"/>
      <c r="X84" s="55"/>
      <c r="Y84" s="55"/>
      <c r="Z84" s="55"/>
      <c r="AA84" s="55"/>
      <c r="AB84" s="55"/>
      <c r="AC84" s="55"/>
      <c r="AD84" s="55"/>
      <c r="AE84" s="55"/>
      <c r="AK84" s="54"/>
    </row>
    <row r="85" spans="1:37" s="3" customFormat="1" x14ac:dyDescent="0.25">
      <c r="A85" s="29"/>
      <c r="B85" s="29"/>
      <c r="C85" s="29"/>
      <c r="D85" s="4"/>
      <c r="E85" s="4"/>
      <c r="F85" s="4"/>
      <c r="G85" s="4"/>
      <c r="H85" s="63"/>
      <c r="I85" s="4"/>
      <c r="J85" s="4"/>
      <c r="L85" s="55"/>
      <c r="M85" s="55"/>
      <c r="N85" s="55"/>
      <c r="O85" s="55"/>
      <c r="P85" s="55"/>
      <c r="Q85" s="81"/>
      <c r="R85" s="100"/>
      <c r="S85" s="55"/>
      <c r="T85" s="55"/>
      <c r="U85" s="55"/>
      <c r="V85" s="55"/>
      <c r="W85" s="55"/>
      <c r="X85" s="55"/>
      <c r="Y85" s="55"/>
      <c r="Z85" s="55"/>
      <c r="AA85" s="55"/>
      <c r="AB85" s="55"/>
      <c r="AC85" s="55"/>
      <c r="AD85" s="55"/>
      <c r="AE85" s="55"/>
      <c r="AK85" s="54"/>
    </row>
    <row r="86" spans="1:37" s="3" customFormat="1" x14ac:dyDescent="0.25">
      <c r="A86" s="29"/>
      <c r="B86" s="29"/>
      <c r="C86" s="29"/>
      <c r="D86" s="4"/>
      <c r="E86" s="4"/>
      <c r="F86" s="4"/>
      <c r="G86" s="4"/>
      <c r="H86" s="63"/>
      <c r="I86" s="4"/>
      <c r="J86" s="4"/>
      <c r="L86" s="55"/>
      <c r="M86" s="55"/>
      <c r="N86" s="55"/>
      <c r="O86" s="55"/>
      <c r="P86" s="55"/>
      <c r="Q86" s="81"/>
      <c r="R86" s="100"/>
      <c r="S86" s="55"/>
      <c r="T86" s="55"/>
      <c r="U86" s="55"/>
      <c r="V86" s="55"/>
      <c r="W86" s="55"/>
      <c r="X86" s="55"/>
      <c r="Y86" s="55"/>
      <c r="Z86" s="55"/>
      <c r="AA86" s="55"/>
      <c r="AB86" s="55"/>
      <c r="AC86" s="55"/>
      <c r="AD86" s="55"/>
      <c r="AE86" s="55"/>
      <c r="AK86" s="54"/>
    </row>
    <row r="87" spans="1:37" s="3" customFormat="1" x14ac:dyDescent="0.25">
      <c r="A87" s="29"/>
      <c r="B87" s="29"/>
      <c r="C87" s="29"/>
      <c r="D87" s="4"/>
      <c r="E87" s="4"/>
      <c r="F87" s="4"/>
      <c r="G87" s="4"/>
      <c r="H87" s="63"/>
      <c r="I87" s="4"/>
      <c r="J87" s="4"/>
      <c r="L87" s="55"/>
      <c r="M87" s="55"/>
      <c r="N87" s="55"/>
      <c r="O87" s="55"/>
      <c r="P87" s="55"/>
      <c r="Q87" s="81"/>
      <c r="R87" s="100"/>
      <c r="S87" s="55"/>
      <c r="T87" s="55"/>
      <c r="U87" s="55"/>
      <c r="V87" s="55"/>
      <c r="W87" s="55"/>
      <c r="X87" s="55"/>
      <c r="Y87" s="55"/>
      <c r="Z87" s="55"/>
      <c r="AA87" s="55"/>
      <c r="AB87" s="55"/>
      <c r="AC87" s="55"/>
      <c r="AD87" s="55"/>
      <c r="AE87" s="55"/>
      <c r="AK87" s="54"/>
    </row>
    <row r="88" spans="1:37" s="3" customFormat="1" x14ac:dyDescent="0.25">
      <c r="A88" s="29"/>
      <c r="B88" s="29"/>
      <c r="C88" s="29"/>
      <c r="D88" s="4"/>
      <c r="E88" s="4"/>
      <c r="F88" s="4"/>
      <c r="G88" s="4"/>
      <c r="H88" s="63"/>
      <c r="I88" s="4"/>
      <c r="J88" s="4"/>
      <c r="L88" s="55"/>
      <c r="M88" s="55"/>
      <c r="N88" s="55"/>
      <c r="O88" s="55"/>
      <c r="P88" s="55"/>
      <c r="Q88" s="81"/>
      <c r="R88" s="100"/>
      <c r="S88" s="55"/>
      <c r="T88" s="55"/>
      <c r="U88" s="55"/>
      <c r="V88" s="55"/>
      <c r="W88" s="55"/>
      <c r="X88" s="55"/>
      <c r="Y88" s="55"/>
      <c r="Z88" s="55"/>
      <c r="AA88" s="55"/>
      <c r="AB88" s="55"/>
      <c r="AC88" s="55"/>
      <c r="AD88" s="55"/>
      <c r="AE88" s="55"/>
      <c r="AK88" s="54"/>
    </row>
  </sheetData>
  <mergeCells count="29">
    <mergeCell ref="R5:R6"/>
    <mergeCell ref="S5:V5"/>
    <mergeCell ref="W5:AA5"/>
    <mergeCell ref="J5:J6"/>
    <mergeCell ref="K5:K6"/>
    <mergeCell ref="L5:L6"/>
    <mergeCell ref="M5:O5"/>
    <mergeCell ref="A7:A10"/>
    <mergeCell ref="B7:B10"/>
    <mergeCell ref="C7:C10"/>
    <mergeCell ref="G5:G6"/>
    <mergeCell ref="H5:H6"/>
    <mergeCell ref="A5:A6"/>
    <mergeCell ref="B5:B6"/>
    <mergeCell ref="C5:C6"/>
    <mergeCell ref="D5:D6"/>
    <mergeCell ref="E5:E6"/>
    <mergeCell ref="F5:F6"/>
    <mergeCell ref="A22:A28"/>
    <mergeCell ref="B22:B28"/>
    <mergeCell ref="C22:C28"/>
    <mergeCell ref="A11:A17"/>
    <mergeCell ref="B11:B12"/>
    <mergeCell ref="C11:C12"/>
    <mergeCell ref="B13:B17"/>
    <mergeCell ref="C13:C17"/>
    <mergeCell ref="A18:A19"/>
    <mergeCell ref="B18:B19"/>
    <mergeCell ref="C18:C19"/>
  </mergeCells>
  <dataValidations count="1">
    <dataValidation type="list" allowBlank="1" showInputMessage="1" showErrorMessage="1" sqref="R7:R9">
      <formula1>"Y,N"</formula1>
    </dataValidation>
  </dataValidations>
  <pageMargins left="0.7" right="0.7" top="0.75" bottom="0.75" header="0.3" footer="0.3"/>
  <pageSetup paperSize="9" scale="32"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C16" sqref="C16"/>
    </sheetView>
  </sheetViews>
  <sheetFormatPr baseColWidth="10" defaultRowHeight="15" x14ac:dyDescent="0.25"/>
  <cols>
    <col min="1" max="1" width="121" bestFit="1" customWidth="1"/>
    <col min="2" max="4" width="17.42578125" bestFit="1" customWidth="1"/>
  </cols>
  <sheetData>
    <row r="1" spans="1:4" x14ac:dyDescent="0.25">
      <c r="A1" s="126" t="s">
        <v>117</v>
      </c>
      <c r="B1" s="130">
        <v>2017</v>
      </c>
      <c r="C1" s="130">
        <v>2018</v>
      </c>
      <c r="D1" s="130">
        <v>2019</v>
      </c>
    </row>
    <row r="2" spans="1:4" s="134" customFormat="1" x14ac:dyDescent="0.25">
      <c r="A2" s="132" t="s">
        <v>115</v>
      </c>
      <c r="B2" s="133">
        <v>44385000</v>
      </c>
      <c r="C2" s="133"/>
      <c r="D2" s="133"/>
    </row>
    <row r="3" spans="1:4" s="134" customFormat="1" x14ac:dyDescent="0.25">
      <c r="A3" s="132" t="s">
        <v>116</v>
      </c>
      <c r="B3" s="133">
        <v>2040000</v>
      </c>
      <c r="C3" s="133">
        <v>2040000</v>
      </c>
      <c r="D3" s="133">
        <v>2040000</v>
      </c>
    </row>
    <row r="4" spans="1:4" s="134" customFormat="1" x14ac:dyDescent="0.25">
      <c r="A4" s="132" t="s">
        <v>118</v>
      </c>
      <c r="B4" s="133">
        <v>6120000</v>
      </c>
      <c r="C4" s="133">
        <v>6120000</v>
      </c>
      <c r="D4" s="133">
        <v>6120000</v>
      </c>
    </row>
    <row r="5" spans="1:4" s="134" customFormat="1" x14ac:dyDescent="0.25">
      <c r="A5" s="132" t="s">
        <v>119</v>
      </c>
      <c r="B5" s="133">
        <v>118130000</v>
      </c>
      <c r="C5" s="133">
        <v>118130000</v>
      </c>
      <c r="D5" s="133">
        <v>118130000</v>
      </c>
    </row>
    <row r="6" spans="1:4" s="134" customFormat="1" ht="30" x14ac:dyDescent="0.25">
      <c r="A6" s="135" t="s">
        <v>122</v>
      </c>
      <c r="B6" s="133">
        <v>55880000</v>
      </c>
      <c r="C6" s="133">
        <v>55834313</v>
      </c>
      <c r="D6" s="133">
        <v>55880000</v>
      </c>
    </row>
    <row r="7" spans="1:4" s="134" customFormat="1" x14ac:dyDescent="0.25">
      <c r="A7" s="132" t="s">
        <v>120</v>
      </c>
      <c r="B7" s="133">
        <v>14950000</v>
      </c>
      <c r="C7" s="133"/>
      <c r="D7" s="133"/>
    </row>
    <row r="8" spans="1:4" s="134" customFormat="1" x14ac:dyDescent="0.25">
      <c r="A8" s="132" t="s">
        <v>121</v>
      </c>
      <c r="B8" s="133">
        <v>11160000</v>
      </c>
      <c r="C8" s="133">
        <v>11160000</v>
      </c>
      <c r="D8" s="133">
        <v>11160000</v>
      </c>
    </row>
    <row r="9" spans="1:4" s="134" customFormat="1" x14ac:dyDescent="0.25">
      <c r="A9" s="132" t="s">
        <v>123</v>
      </c>
      <c r="B9" s="133">
        <v>34612690.799999997</v>
      </c>
      <c r="C9" s="133">
        <v>35027492.799999997</v>
      </c>
      <c r="D9" s="133">
        <v>35108125</v>
      </c>
    </row>
    <row r="10" spans="1:4" x14ac:dyDescent="0.25">
      <c r="A10" s="127" t="s">
        <v>124</v>
      </c>
      <c r="B10" s="128">
        <v>45000000</v>
      </c>
      <c r="C10" s="128">
        <v>0</v>
      </c>
      <c r="D10" s="128">
        <v>45000000</v>
      </c>
    </row>
    <row r="11" spans="1:4" x14ac:dyDescent="0.25">
      <c r="B11" s="129">
        <f>SUM(B2:B10)</f>
        <v>332277690.80000001</v>
      </c>
      <c r="C11" s="129">
        <f t="shared" ref="C11:D11" si="0">SUM(C2:C10)</f>
        <v>228311805.80000001</v>
      </c>
      <c r="D11" s="129">
        <f t="shared" si="0"/>
        <v>273438125</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C00000"/>
  </sheetPr>
  <dimension ref="A1:AO33"/>
  <sheetViews>
    <sheetView zoomScale="90" zoomScaleNormal="90" zoomScaleSheetLayoutView="100" workbookViewId="0">
      <pane xSplit="1" ySplit="6" topLeftCell="B7" activePane="bottomRight" state="frozen"/>
      <selection pane="topRight" activeCell="B1" sqref="B1"/>
      <selection pane="bottomLeft" activeCell="A9" sqref="A9"/>
      <selection pane="bottomRight" activeCell="B5" sqref="B5:B6"/>
    </sheetView>
  </sheetViews>
  <sheetFormatPr baseColWidth="10" defaultColWidth="11.42578125" defaultRowHeight="15" x14ac:dyDescent="0.25"/>
  <cols>
    <col min="1" max="1" width="29.85546875" style="29" customWidth="1"/>
    <col min="2" max="2" width="26" style="29" customWidth="1"/>
    <col min="3" max="3" width="18.5703125" style="4" hidden="1" customWidth="1"/>
    <col min="4" max="4" width="53.5703125" style="4" hidden="1" customWidth="1"/>
    <col min="5" max="5" width="54.140625" style="4" customWidth="1"/>
    <col min="6" max="6" width="54.140625" style="4" hidden="1" customWidth="1"/>
    <col min="7" max="7" width="47.28515625" style="4" hidden="1" customWidth="1"/>
    <col min="8" max="8" width="52.85546875" style="4" customWidth="1"/>
    <col min="9" max="9" width="46" style="4" customWidth="1"/>
    <col min="10" max="10" width="46.140625" style="4" hidden="1" customWidth="1"/>
    <col min="11" max="11" width="8.85546875" style="3" customWidth="1"/>
    <col min="12" max="12" width="40.28515625" style="3" customWidth="1"/>
    <col min="13" max="16" width="11.42578125" style="3" customWidth="1"/>
    <col min="17" max="17" width="35.140625" style="3" customWidth="1"/>
    <col min="18" max="18" width="23.28515625" style="3" customWidth="1"/>
    <col min="19" max="23" width="14.42578125" style="3" customWidth="1"/>
    <col min="24" max="24" width="15" style="3" customWidth="1"/>
    <col min="25" max="32" width="11.42578125" style="3" customWidth="1"/>
    <col min="33" max="33" width="12.140625" style="3" customWidth="1"/>
    <col min="34" max="34" width="11.42578125" style="3" customWidth="1"/>
    <col min="35" max="35" width="13.7109375" style="3" customWidth="1"/>
    <col min="36" max="40" width="11.42578125" style="3" customWidth="1"/>
    <col min="41" max="41" width="11.42578125" style="54" customWidth="1"/>
    <col min="42" max="256" width="9.140625" style="55" customWidth="1"/>
    <col min="257" max="16384" width="11.42578125" style="55"/>
  </cols>
  <sheetData>
    <row r="1" spans="1:40" x14ac:dyDescent="0.25">
      <c r="A1" s="1"/>
      <c r="B1" s="1"/>
      <c r="C1" s="2"/>
      <c r="D1" s="2"/>
      <c r="E1" s="2"/>
      <c r="F1" s="2"/>
      <c r="G1" s="2"/>
      <c r="H1" s="2"/>
      <c r="I1" s="2"/>
      <c r="J1" s="2"/>
    </row>
    <row r="2" spans="1:40" ht="23.25" x14ac:dyDescent="0.25">
      <c r="A2" s="5" t="s">
        <v>2</v>
      </c>
      <c r="B2" s="6"/>
      <c r="C2" s="2"/>
      <c r="D2" s="7" t="s">
        <v>5</v>
      </c>
      <c r="E2" s="2"/>
      <c r="F2" s="2"/>
      <c r="G2" s="2"/>
      <c r="H2" s="2"/>
      <c r="I2" s="2"/>
      <c r="J2" s="2"/>
    </row>
    <row r="3" spans="1:40" s="54" customFormat="1" x14ac:dyDescent="0.25">
      <c r="A3" s="5" t="s">
        <v>3</v>
      </c>
      <c r="B3" s="1"/>
      <c r="C3" s="2"/>
      <c r="D3" s="2"/>
      <c r="E3" s="2"/>
      <c r="F3" s="2"/>
      <c r="G3" s="2"/>
      <c r="H3" s="2"/>
      <c r="I3" s="2"/>
      <c r="J3" s="2"/>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row>
    <row r="4" spans="1:40" s="54" customFormat="1" ht="15.75" thickBot="1" x14ac:dyDescent="0.3">
      <c r="A4" s="1"/>
      <c r="B4" s="1"/>
      <c r="C4" s="2"/>
      <c r="D4" s="2"/>
      <c r="E4" s="2"/>
      <c r="F4" s="2"/>
      <c r="G4" s="2"/>
      <c r="H4" s="2"/>
      <c r="I4" s="2"/>
      <c r="J4" s="2"/>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0" s="56" customFormat="1" ht="51" customHeight="1" thickBot="1" x14ac:dyDescent="0.3">
      <c r="A5" s="184" t="s">
        <v>4</v>
      </c>
      <c r="B5" s="184" t="s">
        <v>1</v>
      </c>
      <c r="C5" s="186" t="s">
        <v>0</v>
      </c>
      <c r="D5" s="188" t="s">
        <v>7</v>
      </c>
      <c r="E5" s="178" t="s">
        <v>11</v>
      </c>
      <c r="F5" s="178" t="s">
        <v>9</v>
      </c>
      <c r="G5" s="178" t="s">
        <v>8</v>
      </c>
      <c r="H5" s="193" t="s">
        <v>10</v>
      </c>
      <c r="I5" s="8" t="s">
        <v>35</v>
      </c>
      <c r="J5" s="193" t="s">
        <v>6</v>
      </c>
      <c r="K5" s="211" t="s">
        <v>0</v>
      </c>
      <c r="L5" s="197" t="s">
        <v>19</v>
      </c>
      <c r="M5" s="213" t="s">
        <v>20</v>
      </c>
      <c r="N5" s="214"/>
      <c r="O5" s="214"/>
      <c r="P5" s="215"/>
      <c r="Q5" s="9" t="s">
        <v>21</v>
      </c>
      <c r="R5" s="10" t="s">
        <v>22</v>
      </c>
      <c r="S5" s="192" t="s">
        <v>23</v>
      </c>
      <c r="T5" s="219" t="s">
        <v>24</v>
      </c>
      <c r="U5" s="220"/>
      <c r="V5" s="220"/>
      <c r="W5" s="220"/>
      <c r="X5" s="221"/>
      <c r="Y5" s="200" t="s">
        <v>25</v>
      </c>
      <c r="Z5" s="201"/>
      <c r="AA5" s="201"/>
      <c r="AB5" s="201"/>
      <c r="AC5" s="201"/>
      <c r="AD5" s="201"/>
      <c r="AE5" s="201"/>
      <c r="AF5" s="202"/>
      <c r="AG5" s="58" t="s">
        <v>26</v>
      </c>
      <c r="AH5" s="58" t="s">
        <v>27</v>
      </c>
      <c r="AI5" s="11" t="s">
        <v>28</v>
      </c>
      <c r="AJ5" s="12"/>
      <c r="AK5" s="12"/>
      <c r="AL5" s="12"/>
      <c r="AM5" s="12"/>
      <c r="AN5" s="12"/>
    </row>
    <row r="6" spans="1:40" s="56" customFormat="1" ht="39" customHeight="1" thickTop="1" x14ac:dyDescent="0.25">
      <c r="A6" s="185"/>
      <c r="B6" s="185"/>
      <c r="C6" s="187"/>
      <c r="D6" s="216"/>
      <c r="E6" s="210"/>
      <c r="F6" s="210"/>
      <c r="G6" s="210"/>
      <c r="H6" s="194"/>
      <c r="I6" s="13"/>
      <c r="J6" s="194"/>
      <c r="K6" s="212"/>
      <c r="L6" s="198"/>
      <c r="M6" s="57">
        <v>2017</v>
      </c>
      <c r="N6" s="57">
        <v>2018</v>
      </c>
      <c r="O6" s="57">
        <v>2019</v>
      </c>
      <c r="P6" s="57">
        <v>2020</v>
      </c>
      <c r="Q6" s="14"/>
      <c r="R6" s="15"/>
      <c r="S6" s="218"/>
      <c r="T6" s="11">
        <v>2017</v>
      </c>
      <c r="U6" s="11">
        <v>2018</v>
      </c>
      <c r="V6" s="11">
        <v>2019</v>
      </c>
      <c r="W6" s="11">
        <v>2020</v>
      </c>
      <c r="X6" s="11" t="s">
        <v>34</v>
      </c>
      <c r="Y6" s="11" t="s">
        <v>29</v>
      </c>
      <c r="Z6" s="11" t="s">
        <v>30</v>
      </c>
      <c r="AA6" s="11" t="s">
        <v>31</v>
      </c>
      <c r="AB6" s="11" t="s">
        <v>32</v>
      </c>
      <c r="AC6" s="11" t="s">
        <v>33</v>
      </c>
      <c r="AD6" s="11"/>
      <c r="AE6" s="11"/>
      <c r="AF6" s="11"/>
      <c r="AG6" s="11"/>
      <c r="AH6" s="11"/>
      <c r="AI6" s="11"/>
      <c r="AJ6" s="12"/>
      <c r="AK6" s="12"/>
      <c r="AL6" s="12"/>
      <c r="AM6" s="12"/>
      <c r="AN6" s="12"/>
    </row>
    <row r="7" spans="1:40" s="56" customFormat="1" ht="64.5" customHeight="1" x14ac:dyDescent="0.25">
      <c r="A7" s="16"/>
      <c r="B7" s="17"/>
      <c r="C7" s="18"/>
      <c r="D7" s="12"/>
      <c r="E7" s="61"/>
      <c r="F7" s="47"/>
      <c r="G7" s="61"/>
      <c r="H7" s="61"/>
      <c r="I7" s="48"/>
      <c r="J7" s="20"/>
      <c r="K7" s="42"/>
      <c r="L7" s="19"/>
      <c r="M7" s="31"/>
      <c r="N7" s="31"/>
      <c r="O7" s="31"/>
      <c r="P7" s="31"/>
      <c r="Q7" s="19"/>
      <c r="R7" s="33"/>
      <c r="S7" s="35"/>
      <c r="T7" s="35"/>
      <c r="U7" s="35"/>
      <c r="V7" s="35"/>
      <c r="W7" s="35"/>
      <c r="X7" s="35"/>
      <c r="Y7" s="35"/>
      <c r="Z7" s="35"/>
      <c r="AA7" s="35"/>
      <c r="AB7" s="35"/>
      <c r="AC7" s="35"/>
      <c r="AD7" s="35"/>
      <c r="AE7" s="35"/>
      <c r="AF7" s="35"/>
      <c r="AG7" s="35"/>
      <c r="AH7" s="35"/>
      <c r="AI7" s="31"/>
      <c r="AJ7" s="12"/>
      <c r="AK7" s="12"/>
      <c r="AL7" s="12"/>
      <c r="AM7" s="12"/>
      <c r="AN7" s="12"/>
    </row>
    <row r="8" spans="1:40" s="56" customFormat="1" ht="62.25" customHeight="1" thickBot="1" x14ac:dyDescent="0.3">
      <c r="A8" s="16"/>
      <c r="B8" s="17"/>
      <c r="C8" s="18"/>
      <c r="D8" s="12"/>
      <c r="E8" s="61"/>
      <c r="F8" s="47"/>
      <c r="G8" s="61"/>
      <c r="H8" s="61"/>
      <c r="I8" s="48"/>
      <c r="J8" s="20"/>
      <c r="K8" s="42"/>
      <c r="L8" s="19"/>
      <c r="M8" s="31"/>
      <c r="N8" s="31"/>
      <c r="O8" s="31"/>
      <c r="P8" s="31"/>
      <c r="Q8" s="19"/>
      <c r="R8" s="33"/>
      <c r="S8" s="35"/>
      <c r="T8" s="35"/>
      <c r="U8" s="35"/>
      <c r="V8" s="35"/>
      <c r="W8" s="35"/>
      <c r="X8" s="35"/>
      <c r="Y8" s="35"/>
      <c r="Z8" s="35"/>
      <c r="AA8" s="35"/>
      <c r="AB8" s="35"/>
      <c r="AC8" s="35"/>
      <c r="AD8" s="35"/>
      <c r="AE8" s="35"/>
      <c r="AF8" s="35"/>
      <c r="AG8" s="35"/>
      <c r="AH8" s="35"/>
      <c r="AI8" s="31"/>
      <c r="AJ8" s="12"/>
      <c r="AK8" s="12"/>
      <c r="AL8" s="12"/>
      <c r="AM8" s="12"/>
      <c r="AN8" s="12"/>
    </row>
    <row r="9" spans="1:40" s="22" customFormat="1" ht="63" customHeight="1" x14ac:dyDescent="0.25">
      <c r="A9" s="203"/>
      <c r="B9" s="206"/>
      <c r="C9" s="21"/>
      <c r="D9" s="38" t="s">
        <v>12</v>
      </c>
      <c r="E9" s="61"/>
      <c r="F9" s="61"/>
      <c r="G9" s="61"/>
      <c r="H9" s="61"/>
      <c r="I9" s="61"/>
      <c r="J9" s="20"/>
      <c r="K9" s="42"/>
      <c r="L9" s="19"/>
      <c r="M9" s="31"/>
      <c r="N9" s="31"/>
      <c r="O9" s="31"/>
      <c r="P9" s="31"/>
      <c r="Q9" s="19"/>
      <c r="R9" s="33"/>
      <c r="S9" s="35"/>
      <c r="T9" s="35"/>
      <c r="U9" s="35"/>
      <c r="V9" s="35"/>
      <c r="W9" s="35"/>
      <c r="X9" s="35"/>
      <c r="Y9" s="35"/>
      <c r="Z9" s="35"/>
      <c r="AA9" s="35"/>
      <c r="AB9" s="35"/>
      <c r="AC9" s="35"/>
      <c r="AD9" s="35"/>
      <c r="AE9" s="35"/>
      <c r="AF9" s="35"/>
      <c r="AG9" s="35"/>
      <c r="AH9" s="35"/>
      <c r="AI9" s="31"/>
    </row>
    <row r="10" spans="1:40" s="22" customFormat="1" ht="54" customHeight="1" x14ac:dyDescent="0.25">
      <c r="A10" s="204"/>
      <c r="B10" s="207"/>
      <c r="C10" s="21"/>
      <c r="D10" s="38" t="s">
        <v>13</v>
      </c>
      <c r="E10" s="61"/>
      <c r="F10" s="49"/>
      <c r="G10" s="49"/>
      <c r="H10" s="61"/>
      <c r="I10" s="209"/>
      <c r="J10" s="20"/>
      <c r="K10" s="42"/>
      <c r="L10" s="30"/>
      <c r="M10" s="30"/>
      <c r="N10" s="30"/>
      <c r="O10" s="30"/>
      <c r="P10" s="30"/>
      <c r="Q10" s="30"/>
      <c r="R10" s="33"/>
      <c r="S10" s="34"/>
      <c r="T10" s="34"/>
      <c r="U10" s="34"/>
      <c r="V10" s="34"/>
      <c r="W10" s="34"/>
      <c r="X10" s="35"/>
      <c r="Y10" s="34"/>
      <c r="Z10" s="34"/>
      <c r="AA10" s="34"/>
      <c r="AB10" s="34"/>
      <c r="AC10" s="34"/>
      <c r="AD10" s="34"/>
      <c r="AE10" s="34"/>
      <c r="AF10" s="34"/>
      <c r="AG10" s="34"/>
      <c r="AH10" s="34"/>
      <c r="AI10" s="30"/>
    </row>
    <row r="11" spans="1:40" s="22" customFormat="1" ht="67.5" customHeight="1" thickBot="1" x14ac:dyDescent="0.3">
      <c r="A11" s="205"/>
      <c r="B11" s="208"/>
      <c r="C11" s="21"/>
      <c r="D11" s="38" t="s">
        <v>14</v>
      </c>
      <c r="E11" s="50"/>
      <c r="F11" s="50"/>
      <c r="G11" s="50"/>
      <c r="H11" s="50"/>
      <c r="I11" s="209"/>
      <c r="J11" s="20"/>
      <c r="K11" s="42"/>
      <c r="L11" s="30"/>
      <c r="M11" s="31"/>
      <c r="N11" s="31"/>
      <c r="O11" s="31"/>
      <c r="P11" s="31"/>
      <c r="Q11" s="30"/>
      <c r="R11" s="33"/>
      <c r="S11" s="35"/>
      <c r="T11" s="35"/>
      <c r="U11" s="35"/>
      <c r="V11" s="35"/>
      <c r="W11" s="35"/>
      <c r="X11" s="35"/>
      <c r="Y11" s="35"/>
      <c r="Z11" s="35"/>
      <c r="AA11" s="35"/>
      <c r="AB11" s="35"/>
      <c r="AC11" s="35"/>
      <c r="AD11" s="35"/>
      <c r="AE11" s="35"/>
      <c r="AF11" s="35"/>
      <c r="AG11" s="35"/>
      <c r="AH11" s="35"/>
      <c r="AI11" s="31"/>
    </row>
    <row r="12" spans="1:40" s="22" customFormat="1" ht="66" customHeight="1" thickBot="1" x14ac:dyDescent="0.3">
      <c r="A12" s="203"/>
      <c r="B12" s="206"/>
      <c r="C12" s="21"/>
      <c r="D12" s="38" t="s">
        <v>15</v>
      </c>
      <c r="E12" s="61"/>
      <c r="F12" s="49"/>
      <c r="G12" s="49"/>
      <c r="H12" s="61"/>
      <c r="I12" s="61"/>
      <c r="J12" s="20"/>
      <c r="K12" s="42"/>
      <c r="L12" s="19"/>
      <c r="M12" s="30"/>
      <c r="N12" s="30"/>
      <c r="O12" s="30"/>
      <c r="P12" s="30"/>
      <c r="Q12" s="19"/>
      <c r="R12" s="33"/>
      <c r="S12" s="34"/>
      <c r="T12" s="34"/>
      <c r="U12" s="34"/>
      <c r="V12" s="34"/>
      <c r="W12" s="34"/>
      <c r="X12" s="35"/>
      <c r="Y12" s="34"/>
      <c r="Z12" s="34"/>
      <c r="AA12" s="34"/>
      <c r="AB12" s="34"/>
      <c r="AC12" s="34"/>
      <c r="AD12" s="34"/>
      <c r="AE12" s="34"/>
      <c r="AF12" s="34"/>
      <c r="AG12" s="34"/>
      <c r="AH12" s="34"/>
      <c r="AI12" s="30"/>
    </row>
    <row r="13" spans="1:40" s="22" customFormat="1" ht="51" customHeight="1" thickBot="1" x14ac:dyDescent="0.3">
      <c r="A13" s="205"/>
      <c r="B13" s="208"/>
      <c r="C13" s="21"/>
      <c r="D13" s="37"/>
      <c r="E13" s="50"/>
      <c r="F13" s="49"/>
      <c r="G13" s="49"/>
      <c r="H13" s="61"/>
      <c r="I13" s="61"/>
      <c r="J13" s="20"/>
      <c r="K13" s="42"/>
      <c r="L13" s="19"/>
      <c r="M13" s="31"/>
      <c r="N13" s="31"/>
      <c r="O13" s="31"/>
      <c r="P13" s="31"/>
      <c r="Q13" s="19"/>
      <c r="R13" s="33"/>
      <c r="S13" s="35"/>
      <c r="T13" s="35"/>
      <c r="U13" s="35"/>
      <c r="V13" s="35"/>
      <c r="W13" s="35"/>
      <c r="X13" s="35"/>
      <c r="Y13" s="35"/>
      <c r="Z13" s="35"/>
      <c r="AA13" s="35"/>
      <c r="AB13" s="35"/>
      <c r="AC13" s="35"/>
      <c r="AD13" s="35"/>
      <c r="AE13" s="35"/>
      <c r="AF13" s="35"/>
      <c r="AG13" s="35"/>
      <c r="AH13" s="35"/>
      <c r="AI13" s="31"/>
    </row>
    <row r="14" spans="1:40" s="22" customFormat="1" ht="53.25" customHeight="1" thickBot="1" x14ac:dyDescent="0.3">
      <c r="A14" s="60"/>
      <c r="B14" s="59"/>
      <c r="C14" s="21"/>
      <c r="D14" s="44"/>
      <c r="E14" s="61"/>
      <c r="F14" s="49"/>
      <c r="G14" s="61"/>
      <c r="H14" s="61"/>
      <c r="I14" s="61"/>
      <c r="J14" s="19"/>
      <c r="K14" s="42"/>
      <c r="L14" s="19"/>
      <c r="M14" s="30"/>
      <c r="N14" s="30"/>
      <c r="O14" s="30"/>
      <c r="P14" s="30"/>
      <c r="Q14" s="19"/>
      <c r="R14" s="33"/>
      <c r="S14" s="34"/>
      <c r="T14" s="34"/>
      <c r="U14" s="34"/>
      <c r="V14" s="34"/>
      <c r="W14" s="34"/>
      <c r="X14" s="35"/>
      <c r="Y14" s="34"/>
      <c r="Z14" s="34"/>
      <c r="AA14" s="34"/>
      <c r="AB14" s="34"/>
      <c r="AC14" s="34"/>
      <c r="AD14" s="34"/>
      <c r="AE14" s="34"/>
      <c r="AF14" s="34"/>
      <c r="AG14" s="34"/>
      <c r="AH14" s="34"/>
      <c r="AI14" s="30"/>
    </row>
    <row r="15" spans="1:40" s="22" customFormat="1" ht="50.25" customHeight="1" x14ac:dyDescent="0.25">
      <c r="A15" s="203"/>
      <c r="B15" s="206"/>
      <c r="C15" s="21"/>
      <c r="D15" s="45"/>
      <c r="E15" s="217"/>
      <c r="F15" s="49"/>
      <c r="G15" s="49"/>
      <c r="H15" s="61"/>
      <c r="I15" s="61"/>
      <c r="J15" s="19"/>
      <c r="K15" s="42"/>
      <c r="L15" s="19"/>
      <c r="M15" s="31"/>
      <c r="N15" s="31"/>
      <c r="O15" s="31"/>
      <c r="P15" s="31"/>
      <c r="Q15" s="19"/>
      <c r="R15" s="33"/>
      <c r="S15" s="35"/>
      <c r="T15" s="35"/>
      <c r="U15" s="35"/>
      <c r="V15" s="35"/>
      <c r="W15" s="35"/>
      <c r="X15" s="35"/>
      <c r="Y15" s="35"/>
      <c r="Z15" s="35"/>
      <c r="AA15" s="35"/>
      <c r="AB15" s="35"/>
      <c r="AC15" s="35"/>
      <c r="AD15" s="35"/>
      <c r="AE15" s="35"/>
      <c r="AF15" s="35"/>
      <c r="AG15" s="35"/>
      <c r="AH15" s="35"/>
      <c r="AI15" s="31"/>
    </row>
    <row r="16" spans="1:40" s="22" customFormat="1" ht="59.25" customHeight="1" thickBot="1" x14ac:dyDescent="0.3">
      <c r="A16" s="204"/>
      <c r="B16" s="207"/>
      <c r="C16" s="21"/>
      <c r="D16" s="39"/>
      <c r="E16" s="217"/>
      <c r="F16" s="49"/>
      <c r="G16" s="49"/>
      <c r="H16" s="61"/>
      <c r="I16" s="61"/>
      <c r="J16" s="18"/>
      <c r="K16" s="18"/>
      <c r="L16" s="19"/>
      <c r="M16" s="30"/>
      <c r="N16" s="30"/>
      <c r="O16" s="30"/>
      <c r="P16" s="30"/>
      <c r="Q16" s="19"/>
      <c r="R16" s="33"/>
      <c r="S16" s="34"/>
      <c r="T16" s="34"/>
      <c r="U16" s="34"/>
      <c r="V16" s="34"/>
      <c r="W16" s="34"/>
      <c r="X16" s="35"/>
      <c r="Y16" s="34"/>
      <c r="Z16" s="34"/>
      <c r="AA16" s="34"/>
      <c r="AB16" s="34"/>
      <c r="AC16" s="34"/>
      <c r="AD16" s="34"/>
      <c r="AE16" s="34"/>
      <c r="AF16" s="34"/>
      <c r="AG16" s="34"/>
      <c r="AH16" s="34"/>
      <c r="AI16" s="30"/>
    </row>
    <row r="17" spans="1:40" s="54" customFormat="1" ht="48.75" customHeight="1" x14ac:dyDescent="0.25">
      <c r="A17" s="203"/>
      <c r="B17" s="206"/>
      <c r="C17" s="21"/>
      <c r="D17" s="40" t="s">
        <v>16</v>
      </c>
      <c r="E17" s="61"/>
      <c r="F17" s="51"/>
      <c r="G17" s="51"/>
      <c r="H17" s="61"/>
      <c r="I17" s="61"/>
      <c r="J17" s="19"/>
      <c r="K17" s="42"/>
      <c r="L17" s="19"/>
      <c r="M17" s="31"/>
      <c r="N17" s="31"/>
      <c r="O17" s="31"/>
      <c r="P17" s="31"/>
      <c r="Q17" s="19"/>
      <c r="R17" s="33"/>
      <c r="S17" s="35"/>
      <c r="T17" s="35"/>
      <c r="U17" s="35"/>
      <c r="V17" s="35"/>
      <c r="W17" s="35"/>
      <c r="X17" s="35"/>
      <c r="Y17" s="35"/>
      <c r="Z17" s="35"/>
      <c r="AA17" s="35"/>
      <c r="AB17" s="35"/>
      <c r="AC17" s="35"/>
      <c r="AD17" s="35"/>
      <c r="AE17" s="35"/>
      <c r="AF17" s="35"/>
      <c r="AG17" s="35"/>
      <c r="AH17" s="35"/>
      <c r="AI17" s="31"/>
      <c r="AJ17" s="3"/>
      <c r="AK17" s="3"/>
      <c r="AL17" s="3"/>
      <c r="AM17" s="3"/>
      <c r="AN17" s="3"/>
    </row>
    <row r="18" spans="1:40" s="54" customFormat="1" ht="33" customHeight="1" thickBot="1" x14ac:dyDescent="0.3">
      <c r="A18" s="205"/>
      <c r="B18" s="208"/>
      <c r="C18" s="21"/>
      <c r="D18" s="40" t="s">
        <v>17</v>
      </c>
      <c r="E18" s="51"/>
      <c r="F18" s="51"/>
      <c r="G18" s="51"/>
      <c r="H18" s="51"/>
      <c r="I18" s="51"/>
      <c r="J18" s="23"/>
      <c r="K18" s="42"/>
      <c r="L18" s="23"/>
      <c r="M18" s="30"/>
      <c r="N18" s="30"/>
      <c r="O18" s="30"/>
      <c r="P18" s="30"/>
      <c r="Q18" s="32"/>
      <c r="R18" s="32"/>
      <c r="S18" s="34"/>
      <c r="T18" s="34"/>
      <c r="U18" s="34"/>
      <c r="V18" s="34"/>
      <c r="W18" s="34"/>
      <c r="X18" s="35"/>
      <c r="Y18" s="34"/>
      <c r="Z18" s="34"/>
      <c r="AA18" s="34"/>
      <c r="AB18" s="34"/>
      <c r="AC18" s="34"/>
      <c r="AD18" s="34"/>
      <c r="AE18" s="34"/>
      <c r="AF18" s="34"/>
      <c r="AG18" s="34"/>
      <c r="AH18" s="34"/>
      <c r="AI18" s="30"/>
      <c r="AJ18" s="3"/>
      <c r="AK18" s="3"/>
      <c r="AL18" s="3"/>
      <c r="AM18" s="3"/>
      <c r="AN18" s="3"/>
    </row>
    <row r="19" spans="1:40" s="54" customFormat="1" ht="48.75" customHeight="1" x14ac:dyDescent="0.25">
      <c r="A19" s="224"/>
      <c r="B19" s="206"/>
      <c r="C19" s="21"/>
      <c r="D19" s="40" t="s">
        <v>18</v>
      </c>
      <c r="E19" s="51"/>
      <c r="F19" s="51"/>
      <c r="G19" s="51"/>
      <c r="H19" s="51"/>
      <c r="I19" s="51"/>
      <c r="J19" s="23"/>
      <c r="K19" s="42"/>
      <c r="L19" s="23"/>
      <c r="M19" s="31"/>
      <c r="N19" s="31"/>
      <c r="O19" s="31"/>
      <c r="P19" s="31"/>
      <c r="Q19" s="23"/>
      <c r="R19" s="33"/>
      <c r="S19" s="35"/>
      <c r="T19" s="35"/>
      <c r="U19" s="35"/>
      <c r="V19" s="35"/>
      <c r="W19" s="35"/>
      <c r="X19" s="35"/>
      <c r="Y19" s="35"/>
      <c r="Z19" s="35"/>
      <c r="AA19" s="35"/>
      <c r="AB19" s="35"/>
      <c r="AC19" s="35"/>
      <c r="AD19" s="35"/>
      <c r="AE19" s="35"/>
      <c r="AF19" s="35"/>
      <c r="AG19" s="35"/>
      <c r="AH19" s="35"/>
      <c r="AI19" s="31"/>
      <c r="AJ19" s="3"/>
      <c r="AK19" s="3"/>
      <c r="AL19" s="3"/>
      <c r="AM19" s="3"/>
      <c r="AN19" s="3"/>
    </row>
    <row r="20" spans="1:40" s="54" customFormat="1" ht="64.5" customHeight="1" x14ac:dyDescent="0.25">
      <c r="A20" s="225"/>
      <c r="B20" s="207"/>
      <c r="C20" s="21"/>
      <c r="D20" s="40"/>
      <c r="E20" s="52"/>
      <c r="F20" s="51"/>
      <c r="G20" s="51"/>
      <c r="H20" s="53"/>
      <c r="I20" s="51"/>
      <c r="J20" s="23"/>
      <c r="K20" s="42"/>
      <c r="L20" s="23"/>
      <c r="M20" s="30"/>
      <c r="N20" s="30"/>
      <c r="O20" s="30"/>
      <c r="P20" s="30"/>
      <c r="Q20" s="23"/>
      <c r="R20" s="33"/>
      <c r="S20" s="34"/>
      <c r="T20" s="34"/>
      <c r="U20" s="34"/>
      <c r="V20" s="34"/>
      <c r="W20" s="34"/>
      <c r="X20" s="35"/>
      <c r="Y20" s="34"/>
      <c r="Z20" s="34"/>
      <c r="AA20" s="34"/>
      <c r="AB20" s="34"/>
      <c r="AC20" s="34"/>
      <c r="AD20" s="34"/>
      <c r="AE20" s="34"/>
      <c r="AF20" s="34"/>
      <c r="AG20" s="34"/>
      <c r="AH20" s="34"/>
      <c r="AI20" s="30"/>
      <c r="AJ20" s="3"/>
      <c r="AK20" s="3"/>
      <c r="AL20" s="3"/>
      <c r="AM20" s="3"/>
      <c r="AN20" s="3"/>
    </row>
    <row r="21" spans="1:40" s="54" customFormat="1" ht="84" customHeight="1" x14ac:dyDescent="0.25">
      <c r="A21" s="225"/>
      <c r="B21" s="207"/>
      <c r="C21" s="21"/>
      <c r="D21" s="46"/>
      <c r="E21" s="226"/>
      <c r="F21" s="51"/>
      <c r="G21" s="51"/>
      <c r="H21" s="61"/>
      <c r="I21" s="61"/>
      <c r="J21" s="19"/>
      <c r="K21" s="42"/>
      <c r="L21" s="19"/>
      <c r="M21" s="31"/>
      <c r="N21" s="31"/>
      <c r="O21" s="31"/>
      <c r="P21" s="31"/>
      <c r="Q21" s="19"/>
      <c r="R21" s="33"/>
      <c r="S21" s="35"/>
      <c r="T21" s="35"/>
      <c r="U21" s="35"/>
      <c r="V21" s="35"/>
      <c r="W21" s="35"/>
      <c r="X21" s="35"/>
      <c r="Y21" s="35"/>
      <c r="Z21" s="35"/>
      <c r="AA21" s="35"/>
      <c r="AB21" s="35"/>
      <c r="AC21" s="35"/>
      <c r="AD21" s="35"/>
      <c r="AE21" s="35"/>
      <c r="AF21" s="35"/>
      <c r="AG21" s="35"/>
      <c r="AH21" s="35"/>
      <c r="AI21" s="31"/>
      <c r="AJ21" s="3"/>
      <c r="AK21" s="3"/>
      <c r="AL21" s="3"/>
      <c r="AM21" s="3"/>
      <c r="AN21" s="3"/>
    </row>
    <row r="22" spans="1:40" s="54" customFormat="1" ht="46.5" customHeight="1" x14ac:dyDescent="0.25">
      <c r="A22" s="225"/>
      <c r="B22" s="207"/>
      <c r="C22" s="21"/>
      <c r="D22" s="46"/>
      <c r="E22" s="226"/>
      <c r="F22" s="51"/>
      <c r="G22" s="51"/>
      <c r="H22" s="61"/>
      <c r="I22" s="61"/>
      <c r="J22" s="19"/>
      <c r="K22" s="42"/>
      <c r="L22" s="19"/>
      <c r="M22" s="30"/>
      <c r="N22" s="30"/>
      <c r="O22" s="30"/>
      <c r="P22" s="30"/>
      <c r="Q22" s="19"/>
      <c r="R22" s="33"/>
      <c r="S22" s="34"/>
      <c r="T22" s="34"/>
      <c r="U22" s="34"/>
      <c r="V22" s="34"/>
      <c r="W22" s="34"/>
      <c r="X22" s="35"/>
      <c r="Y22" s="34"/>
      <c r="Z22" s="34"/>
      <c r="AA22" s="34"/>
      <c r="AB22" s="34"/>
      <c r="AC22" s="34"/>
      <c r="AD22" s="34"/>
      <c r="AE22" s="34"/>
      <c r="AF22" s="34"/>
      <c r="AG22" s="34"/>
      <c r="AH22" s="34"/>
      <c r="AI22" s="30"/>
      <c r="AJ22" s="3"/>
      <c r="AK22" s="3"/>
      <c r="AL22" s="3"/>
      <c r="AM22" s="3"/>
      <c r="AN22" s="3"/>
    </row>
    <row r="23" spans="1:40" s="54" customFormat="1" ht="66" customHeight="1" x14ac:dyDescent="0.25">
      <c r="A23" s="225"/>
      <c r="B23" s="207"/>
      <c r="C23" s="21"/>
      <c r="D23" s="46"/>
      <c r="E23" s="226"/>
      <c r="F23" s="51"/>
      <c r="G23" s="51"/>
      <c r="H23" s="61"/>
      <c r="I23" s="61"/>
      <c r="J23" s="19"/>
      <c r="K23" s="42"/>
      <c r="L23" s="19"/>
      <c r="M23" s="31"/>
      <c r="N23" s="31"/>
      <c r="O23" s="31"/>
      <c r="P23" s="31"/>
      <c r="Q23" s="19"/>
      <c r="R23" s="33"/>
      <c r="S23" s="35"/>
      <c r="T23" s="35"/>
      <c r="U23" s="35"/>
      <c r="V23" s="35"/>
      <c r="W23" s="35"/>
      <c r="X23" s="35"/>
      <c r="Y23" s="35"/>
      <c r="Z23" s="35"/>
      <c r="AA23" s="35"/>
      <c r="AB23" s="35"/>
      <c r="AC23" s="35"/>
      <c r="AD23" s="35"/>
      <c r="AE23" s="35"/>
      <c r="AF23" s="35"/>
      <c r="AG23" s="35"/>
      <c r="AH23" s="35"/>
      <c r="AI23" s="31"/>
      <c r="AJ23" s="3"/>
      <c r="AK23" s="3"/>
      <c r="AL23" s="3"/>
      <c r="AM23" s="3"/>
      <c r="AN23" s="3"/>
    </row>
    <row r="24" spans="1:40" s="54" customFormat="1" ht="46.5" customHeight="1" thickBot="1" x14ac:dyDescent="0.3">
      <c r="A24" s="225"/>
      <c r="B24" s="207"/>
      <c r="C24" s="21"/>
      <c r="D24" s="46"/>
      <c r="E24" s="226"/>
      <c r="F24" s="51"/>
      <c r="G24" s="51"/>
      <c r="H24" s="61"/>
      <c r="I24" s="61"/>
      <c r="J24" s="19"/>
      <c r="K24" s="42"/>
      <c r="L24" s="19"/>
      <c r="M24" s="30"/>
      <c r="N24" s="30"/>
      <c r="O24" s="30"/>
      <c r="P24" s="30"/>
      <c r="Q24" s="32"/>
      <c r="R24" s="32"/>
      <c r="S24" s="34"/>
      <c r="T24" s="34"/>
      <c r="U24" s="34"/>
      <c r="V24" s="34"/>
      <c r="W24" s="34"/>
      <c r="X24" s="35"/>
      <c r="Y24" s="34"/>
      <c r="Z24" s="34"/>
      <c r="AA24" s="34"/>
      <c r="AB24" s="34"/>
      <c r="AC24" s="34"/>
      <c r="AD24" s="34"/>
      <c r="AE24" s="34"/>
      <c r="AF24" s="34"/>
      <c r="AG24" s="34"/>
      <c r="AH24" s="34"/>
      <c r="AI24" s="30"/>
      <c r="AJ24" s="3"/>
      <c r="AK24" s="3"/>
      <c r="AL24" s="3"/>
      <c r="AM24" s="3"/>
      <c r="AN24" s="3"/>
    </row>
    <row r="25" spans="1:40" s="54" customFormat="1" ht="53.25" customHeight="1" x14ac:dyDescent="0.25">
      <c r="A25" s="227"/>
      <c r="B25" s="206"/>
      <c r="C25" s="21"/>
      <c r="D25" s="40"/>
      <c r="E25" s="61"/>
      <c r="F25" s="51"/>
      <c r="G25" s="51"/>
      <c r="H25" s="61"/>
      <c r="I25" s="61"/>
      <c r="J25" s="24"/>
      <c r="K25" s="42"/>
      <c r="L25" s="19"/>
      <c r="M25" s="30"/>
      <c r="N25" s="30"/>
      <c r="O25" s="30"/>
      <c r="P25" s="30"/>
      <c r="Q25" s="19"/>
      <c r="R25" s="33"/>
      <c r="S25" s="34"/>
      <c r="T25" s="34"/>
      <c r="U25" s="34"/>
      <c r="V25" s="34"/>
      <c r="W25" s="34"/>
      <c r="X25" s="35"/>
      <c r="Y25" s="34"/>
      <c r="Z25" s="34"/>
      <c r="AA25" s="34"/>
      <c r="AB25" s="34"/>
      <c r="AC25" s="34"/>
      <c r="AD25" s="34"/>
      <c r="AE25" s="34"/>
      <c r="AF25" s="34"/>
      <c r="AG25" s="34"/>
      <c r="AH25" s="34"/>
      <c r="AI25" s="30"/>
      <c r="AJ25" s="3"/>
      <c r="AK25" s="3"/>
      <c r="AL25" s="3"/>
      <c r="AM25" s="3"/>
      <c r="AN25" s="3"/>
    </row>
    <row r="26" spans="1:40" s="54" customFormat="1" ht="66.75" customHeight="1" thickBot="1" x14ac:dyDescent="0.3">
      <c r="A26" s="228"/>
      <c r="B26" s="207"/>
      <c r="C26" s="21"/>
      <c r="D26" s="40"/>
      <c r="E26" s="51"/>
      <c r="F26" s="51"/>
      <c r="G26" s="51"/>
      <c r="H26" s="51"/>
      <c r="I26" s="51"/>
      <c r="J26" s="23"/>
      <c r="K26" s="42"/>
      <c r="L26" s="36"/>
      <c r="M26" s="31"/>
      <c r="N26" s="31"/>
      <c r="O26" s="31"/>
      <c r="P26" s="31"/>
      <c r="Q26" s="19"/>
      <c r="R26" s="33"/>
      <c r="S26" s="35"/>
      <c r="T26" s="35"/>
      <c r="U26" s="35"/>
      <c r="V26" s="35"/>
      <c r="W26" s="35"/>
      <c r="X26" s="35"/>
      <c r="Y26" s="35"/>
      <c r="Z26" s="35"/>
      <c r="AA26" s="35"/>
      <c r="AB26" s="35"/>
      <c r="AC26" s="35"/>
      <c r="AD26" s="35"/>
      <c r="AE26" s="35"/>
      <c r="AF26" s="35"/>
      <c r="AG26" s="35"/>
      <c r="AH26" s="35"/>
      <c r="AI26" s="31"/>
      <c r="AJ26" s="3"/>
      <c r="AK26" s="3"/>
      <c r="AL26" s="3"/>
      <c r="AM26" s="3"/>
      <c r="AN26" s="3"/>
    </row>
    <row r="27" spans="1:40" s="54" customFormat="1" ht="45" customHeight="1" x14ac:dyDescent="0.25">
      <c r="A27" s="203"/>
      <c r="B27" s="222"/>
      <c r="C27" s="25"/>
      <c r="D27" s="41"/>
      <c r="E27" s="51"/>
      <c r="F27" s="51"/>
      <c r="G27" s="51"/>
      <c r="H27" s="51"/>
      <c r="I27" s="51"/>
      <c r="J27" s="26"/>
      <c r="K27" s="42"/>
      <c r="L27" s="30"/>
      <c r="M27" s="30"/>
      <c r="N27" s="30"/>
      <c r="O27" s="30"/>
      <c r="P27" s="30"/>
      <c r="Q27" s="30"/>
      <c r="R27" s="33"/>
      <c r="S27" s="34"/>
      <c r="T27" s="34"/>
      <c r="U27" s="34"/>
      <c r="V27" s="34"/>
      <c r="W27" s="34"/>
      <c r="X27" s="35"/>
      <c r="Y27" s="34"/>
      <c r="Z27" s="34"/>
      <c r="AA27" s="34"/>
      <c r="AB27" s="34"/>
      <c r="AC27" s="34"/>
      <c r="AD27" s="34"/>
      <c r="AE27" s="34"/>
      <c r="AF27" s="34"/>
      <c r="AG27" s="34"/>
      <c r="AH27" s="34"/>
      <c r="AI27" s="30"/>
      <c r="AJ27" s="3"/>
      <c r="AK27" s="3"/>
      <c r="AL27" s="3"/>
      <c r="AM27" s="3"/>
      <c r="AN27" s="3"/>
    </row>
    <row r="28" spans="1:40" s="54" customFormat="1" ht="49.5" customHeight="1" thickBot="1" x14ac:dyDescent="0.3">
      <c r="A28" s="205"/>
      <c r="B28" s="223"/>
      <c r="C28" s="27"/>
      <c r="D28" s="41"/>
      <c r="E28" s="51"/>
      <c r="F28" s="51"/>
      <c r="G28" s="51"/>
      <c r="H28" s="51"/>
      <c r="I28" s="51"/>
      <c r="J28" s="26"/>
      <c r="K28" s="42"/>
      <c r="L28" s="31"/>
      <c r="M28" s="31"/>
      <c r="N28" s="31"/>
      <c r="O28" s="31"/>
      <c r="P28" s="31"/>
      <c r="Q28" s="31"/>
      <c r="R28" s="33"/>
      <c r="S28" s="35"/>
      <c r="T28" s="35"/>
      <c r="U28" s="35"/>
      <c r="V28" s="35"/>
      <c r="W28" s="35"/>
      <c r="X28" s="35"/>
      <c r="Y28" s="35"/>
      <c r="Z28" s="35"/>
      <c r="AA28" s="35"/>
      <c r="AB28" s="35"/>
      <c r="AC28" s="35"/>
      <c r="AD28" s="35"/>
      <c r="AE28" s="35"/>
      <c r="AF28" s="35"/>
      <c r="AG28" s="35"/>
      <c r="AH28" s="35"/>
      <c r="AI28" s="31"/>
      <c r="AJ28" s="3"/>
      <c r="AK28" s="3"/>
      <c r="AL28" s="3"/>
      <c r="AM28" s="3"/>
      <c r="AN28" s="3"/>
    </row>
    <row r="29" spans="1:40" s="54" customFormat="1" x14ac:dyDescent="0.25">
      <c r="A29" s="28"/>
      <c r="B29" s="28"/>
      <c r="C29" s="4"/>
      <c r="D29" s="4"/>
      <c r="E29" s="4"/>
      <c r="F29" s="4"/>
      <c r="G29" s="4"/>
      <c r="H29" s="43"/>
      <c r="I29" s="43"/>
      <c r="J29" s="43"/>
      <c r="K29" s="42"/>
      <c r="L29" s="30"/>
      <c r="M29" s="30"/>
      <c r="N29" s="30"/>
      <c r="O29" s="30"/>
      <c r="P29" s="30"/>
      <c r="Q29" s="30"/>
      <c r="R29" s="33"/>
      <c r="S29" s="34"/>
      <c r="T29" s="34"/>
      <c r="U29" s="34"/>
      <c r="V29" s="34"/>
      <c r="W29" s="34"/>
      <c r="X29" s="35"/>
      <c r="Y29" s="34"/>
      <c r="Z29" s="34"/>
      <c r="AA29" s="34"/>
      <c r="AB29" s="34"/>
      <c r="AC29" s="34"/>
      <c r="AD29" s="34"/>
      <c r="AE29" s="34"/>
      <c r="AF29" s="34"/>
      <c r="AG29" s="34"/>
      <c r="AH29" s="34"/>
      <c r="AI29" s="30"/>
      <c r="AJ29" s="3"/>
      <c r="AK29" s="3"/>
      <c r="AL29" s="3"/>
      <c r="AM29" s="3"/>
      <c r="AN29" s="3"/>
    </row>
    <row r="30" spans="1:40" x14ac:dyDescent="0.25">
      <c r="A30" s="28"/>
      <c r="B30" s="28"/>
    </row>
    <row r="31" spans="1:40" x14ac:dyDescent="0.25">
      <c r="A31" s="28"/>
      <c r="B31" s="28"/>
    </row>
    <row r="32" spans="1:40" x14ac:dyDescent="0.25">
      <c r="A32" s="28"/>
      <c r="B32" s="28"/>
    </row>
    <row r="33" spans="1:2" x14ac:dyDescent="0.25">
      <c r="A33" s="28"/>
      <c r="B33" s="28"/>
    </row>
  </sheetData>
  <mergeCells count="32">
    <mergeCell ref="A27:A28"/>
    <mergeCell ref="B27:B28"/>
    <mergeCell ref="A19:A24"/>
    <mergeCell ref="B19:B24"/>
    <mergeCell ref="E21:E24"/>
    <mergeCell ref="A25:A26"/>
    <mergeCell ref="B25:B26"/>
    <mergeCell ref="E15:E16"/>
    <mergeCell ref="A17:A18"/>
    <mergeCell ref="B17:B18"/>
    <mergeCell ref="S5:S6"/>
    <mergeCell ref="T5:X5"/>
    <mergeCell ref="A12:A13"/>
    <mergeCell ref="B12:B13"/>
    <mergeCell ref="A15:A16"/>
    <mergeCell ref="B15:B16"/>
    <mergeCell ref="Y5:AF5"/>
    <mergeCell ref="A9:A11"/>
    <mergeCell ref="B9:B11"/>
    <mergeCell ref="I10:I11"/>
    <mergeCell ref="G5:G6"/>
    <mergeCell ref="H5:H6"/>
    <mergeCell ref="J5:J6"/>
    <mergeCell ref="K5:K6"/>
    <mergeCell ref="L5:L6"/>
    <mergeCell ref="M5:P5"/>
    <mergeCell ref="A5:A6"/>
    <mergeCell ref="B5:B6"/>
    <mergeCell ref="C5:C6"/>
    <mergeCell ref="D5:D6"/>
    <mergeCell ref="E5:E6"/>
    <mergeCell ref="F5:F6"/>
  </mergeCells>
  <dataValidations count="1">
    <dataValidation type="list" allowBlank="1" showInputMessage="1" showErrorMessage="1" sqref="S7:S29">
      <formula1>"Y,N"</formula1>
    </dataValidation>
  </dataValidations>
  <pageMargins left="0.7" right="0.7" top="0.75" bottom="0.75" header="0.3" footer="0.3"/>
  <pageSetup paperSize="9" scale="32"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Activités par Domaine 21_9_ 17</vt:lpstr>
      <vt:lpstr>Activités financées par le RSS2</vt:lpstr>
      <vt:lpstr>Travaux de groupe planifica (2</vt:lpstr>
      <vt:lpstr>'Activités par Domaine 21_9_ 17'!Zone_d_impression</vt:lpstr>
      <vt:lpstr>'Travaux de groupe planifica (2'!Zone_d_impression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dc:creator>
  <cp:lastModifiedBy>Leonard EWANE</cp:lastModifiedBy>
  <dcterms:created xsi:type="dcterms:W3CDTF">2014-12-04T07:18:11Z</dcterms:created>
  <dcterms:modified xsi:type="dcterms:W3CDTF">2017-10-05T05:24:06Z</dcterms:modified>
</cp:coreProperties>
</file>